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defaultThemeVersion="166925"/>
  <mc:AlternateContent xmlns:mc="http://schemas.openxmlformats.org/markup-compatibility/2006">
    <mc:Choice Requires="x15">
      <x15ac:absPath xmlns:x15ac="http://schemas.microsoft.com/office/spreadsheetml/2010/11/ac" url="C:\Users\0000011510\Downloads\"/>
    </mc:Choice>
  </mc:AlternateContent>
  <xr:revisionPtr revIDLastSave="0" documentId="13_ncr:1_{58FE6792-53ED-4815-821E-51A99B744239}" xr6:coauthVersionLast="47" xr6:coauthVersionMax="47" xr10:uidLastSave="{00000000-0000-0000-0000-000000000000}"/>
  <bookViews>
    <workbookView xWindow="-120" yWindow="-120" windowWidth="20730" windowHeight="11160" tabRatio="665" activeTab="1" xr2:uid="{00000000-000D-0000-FFFF-FFFF00000000}"/>
  </bookViews>
  <sheets>
    <sheet name="【記載例】訪問看護" sheetId="10" r:id="rId1"/>
    <sheet name="訪問看護（１枚版）" sheetId="1" r:id="rId2"/>
    <sheet name="記入方法" sheetId="5" r:id="rId3"/>
    <sheet name="プルダウン・リスト" sheetId="2" r:id="rId4"/>
    <sheet name="訪問看護（100名）" sheetId="9" r:id="rId5"/>
  </sheets>
  <definedNames>
    <definedName name="_xlnm.Print_Area" localSheetId="0">【記載例】訪問看護!$A$1:$BD$50</definedName>
    <definedName name="_xlnm.Print_Area" localSheetId="2">記入方法!$A$1:$O$77</definedName>
    <definedName name="_xlnm.Print_Area" localSheetId="4">'訪問看護（100名）'!$A$1:$BD$132</definedName>
    <definedName name="_xlnm.Print_Area" localSheetId="1">'訪問看護（１枚版）'!$A$1:$BD$50</definedName>
    <definedName name="_xlnm.Print_Titles" localSheetId="0">【記載例】訪問看護!$1:$12</definedName>
    <definedName name="_xlnm.Print_Titles" localSheetId="4">'訪問看護（100名）'!$1:$12</definedName>
    <definedName name="_xlnm.Print_Titles" localSheetId="1">'訪問看護（１枚版）'!$1:$12</definedName>
    <definedName name="看護職員">プルダウン・リスト!$D$16:$D$28</definedName>
    <definedName name="管理者">プルダウン・リスト!$C$16:$C$28</definedName>
    <definedName name="言語聴覚士">プルダウン・リスト!$G$16:$G$28</definedName>
    <definedName name="作業療法士">プルダウン・リスト!$F$16:$F$28</definedName>
    <definedName name="職種">プルダウン・リスト!$C$15:$K$15</definedName>
    <definedName name="理学療法士">プルダウン・リスト!$E$16:$E$28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5" i="9" l="1"/>
  <c r="C125" i="9"/>
  <c r="H126" i="9" l="1"/>
  <c r="C126" i="9"/>
  <c r="L121" i="9"/>
  <c r="P121" i="9"/>
  <c r="C131" i="9" s="1"/>
  <c r="J121" i="9"/>
  <c r="G120" i="9"/>
  <c r="G119" i="9"/>
  <c r="G118" i="9"/>
  <c r="G117" i="9"/>
  <c r="E120" i="9"/>
  <c r="E119" i="9"/>
  <c r="E118" i="9"/>
  <c r="E117" i="9"/>
  <c r="E121" i="9" s="1"/>
  <c r="E37" i="1"/>
  <c r="E36" i="1"/>
  <c r="E35" i="1"/>
  <c r="H44" i="1"/>
  <c r="H43" i="1"/>
  <c r="C43" i="1"/>
  <c r="P39" i="1"/>
  <c r="C49" i="1" s="1"/>
  <c r="L39" i="1"/>
  <c r="C44" i="1" s="1"/>
  <c r="J39" i="1"/>
  <c r="G38" i="1"/>
  <c r="E38" i="1"/>
  <c r="G37" i="1"/>
  <c r="G36" i="1"/>
  <c r="G35" i="1"/>
  <c r="G37" i="10"/>
  <c r="G36" i="10"/>
  <c r="E37" i="10"/>
  <c r="E36" i="10"/>
  <c r="E39" i="1" l="1"/>
  <c r="G39" i="1"/>
  <c r="G121" i="9"/>
  <c r="M126" i="9"/>
  <c r="H131" i="9" s="1"/>
  <c r="M131" i="9" s="1"/>
  <c r="M44" i="1"/>
  <c r="H49" i="1" s="1"/>
  <c r="M49" i="1" s="1"/>
  <c r="AU8" i="10"/>
  <c r="AU14" i="1"/>
  <c r="AU8" i="1"/>
  <c r="AU8" i="9"/>
  <c r="AU22" i="10" l="1"/>
  <c r="H44" i="10"/>
  <c r="H43" i="10"/>
  <c r="C43" i="10"/>
  <c r="P39" i="10"/>
  <c r="C49" i="10" s="1"/>
  <c r="L39" i="10"/>
  <c r="C44" i="10" s="1"/>
  <c r="M44" i="10" s="1"/>
  <c r="H49" i="10" s="1"/>
  <c r="J39" i="10"/>
  <c r="AU30" i="10"/>
  <c r="AU29" i="10"/>
  <c r="AU28" i="10"/>
  <c r="AU27" i="10"/>
  <c r="AU26" i="10"/>
  <c r="AU25" i="10"/>
  <c r="AU24" i="10"/>
  <c r="AU23" i="10"/>
  <c r="AU21" i="10"/>
  <c r="AU20" i="10"/>
  <c r="AU19" i="10"/>
  <c r="AU18" i="10"/>
  <c r="AU17" i="10"/>
  <c r="AU16" i="10"/>
  <c r="E38" i="10" s="1"/>
  <c r="AU15" i="10"/>
  <c r="AU14" i="10"/>
  <c r="E35" i="10" s="1"/>
  <c r="B14" i="10"/>
  <c r="B15" i="10" s="1"/>
  <c r="B16" i="10" s="1"/>
  <c r="B17" i="10" s="1"/>
  <c r="B18" i="10" s="1"/>
  <c r="B19" i="10" s="1"/>
  <c r="B20" i="10" s="1"/>
  <c r="B21" i="10" s="1"/>
  <c r="B22" i="10" s="1"/>
  <c r="B23" i="10" s="1"/>
  <c r="B24" i="10" s="1"/>
  <c r="B25" i="10" s="1"/>
  <c r="B26" i="10" s="1"/>
  <c r="B27" i="10" s="1"/>
  <c r="B28" i="10" s="1"/>
  <c r="B29" i="10" s="1"/>
  <c r="B30" i="10" s="1"/>
  <c r="AU13" i="10"/>
  <c r="X2" i="10"/>
  <c r="AJ11" i="10" s="1"/>
  <c r="AJ12" i="10" s="1"/>
  <c r="M49" i="10" l="1"/>
  <c r="X10" i="10"/>
  <c r="T11" i="10"/>
  <c r="T12" i="10" s="1"/>
  <c r="P10" i="10"/>
  <c r="AB10" i="10"/>
  <c r="AM10" i="10"/>
  <c r="X11" i="10"/>
  <c r="X12" i="10" s="1"/>
  <c r="T10" i="10"/>
  <c r="AE10" i="10"/>
  <c r="AN10" i="10"/>
  <c r="AF11" i="10"/>
  <c r="AF12" i="10" s="1"/>
  <c r="AJ10" i="10"/>
  <c r="AN11" i="10"/>
  <c r="AN12" i="10" s="1"/>
  <c r="W10" i="10"/>
  <c r="AF10" i="10"/>
  <c r="P11" i="10"/>
  <c r="P12" i="10" s="1"/>
  <c r="AQ11" i="10"/>
  <c r="AQ12" i="10" s="1"/>
  <c r="AM11" i="10"/>
  <c r="AM12" i="10" s="1"/>
  <c r="AI11" i="10"/>
  <c r="AI12" i="10" s="1"/>
  <c r="AE11" i="10"/>
  <c r="AE12" i="10" s="1"/>
  <c r="AA11" i="10"/>
  <c r="AA12" i="10" s="1"/>
  <c r="W11" i="10"/>
  <c r="W12" i="10" s="1"/>
  <c r="S11" i="10"/>
  <c r="S12" i="10" s="1"/>
  <c r="AT10" i="10"/>
  <c r="AT11" i="10" s="1"/>
  <c r="AT12" i="10" s="1"/>
  <c r="AP10" i="10"/>
  <c r="AL10" i="10"/>
  <c r="AH10" i="10"/>
  <c r="AD10" i="10"/>
  <c r="Z10" i="10"/>
  <c r="V10" i="10"/>
  <c r="R10" i="10"/>
  <c r="AZ6" i="10"/>
  <c r="AW21" i="10" s="1"/>
  <c r="AL11" i="10"/>
  <c r="AL12" i="10" s="1"/>
  <c r="AH11" i="10"/>
  <c r="AH12" i="10" s="1"/>
  <c r="AD11" i="10"/>
  <c r="AD12" i="10" s="1"/>
  <c r="Z11" i="10"/>
  <c r="Z12" i="10" s="1"/>
  <c r="V11" i="10"/>
  <c r="V12" i="10" s="1"/>
  <c r="R11" i="10"/>
  <c r="R12" i="10" s="1"/>
  <c r="AO10" i="10"/>
  <c r="AK10" i="10"/>
  <c r="AG10" i="10"/>
  <c r="AC10" i="10"/>
  <c r="Y10" i="10"/>
  <c r="U10" i="10"/>
  <c r="Q10" i="10"/>
  <c r="AO11" i="10"/>
  <c r="AO12" i="10" s="1"/>
  <c r="AG11" i="10"/>
  <c r="AG12" i="10" s="1"/>
  <c r="AC11" i="10"/>
  <c r="AC12" i="10" s="1"/>
  <c r="Y11" i="10"/>
  <c r="Y12" i="10" s="1"/>
  <c r="Q11" i="10"/>
  <c r="Q12" i="10" s="1"/>
  <c r="AP11" i="10"/>
  <c r="AP12" i="10" s="1"/>
  <c r="AS10" i="10"/>
  <c r="AS11" i="10" s="1"/>
  <c r="AS12" i="10" s="1"/>
  <c r="AK11" i="10"/>
  <c r="AK12" i="10" s="1"/>
  <c r="U11" i="10"/>
  <c r="U12" i="10" s="1"/>
  <c r="AR10" i="10"/>
  <c r="AR11" i="10" s="1"/>
  <c r="AR12" i="10" s="1"/>
  <c r="S10" i="10"/>
  <c r="AA10" i="10"/>
  <c r="AI10" i="10"/>
  <c r="AQ10" i="10"/>
  <c r="AB11" i="10"/>
  <c r="AB12" i="10" s="1"/>
  <c r="AW17" i="10"/>
  <c r="E39" i="10" l="1"/>
  <c r="AW26" i="10"/>
  <c r="AW29" i="10"/>
  <c r="AW15" i="10"/>
  <c r="AW30" i="10"/>
  <c r="AW28" i="10"/>
  <c r="AW20" i="10"/>
  <c r="AW16" i="10"/>
  <c r="G38" i="10" s="1"/>
  <c r="AW24" i="10"/>
  <c r="AW14" i="10"/>
  <c r="G35" i="10" s="1"/>
  <c r="AW25" i="10"/>
  <c r="AW19" i="10"/>
  <c r="AW13" i="10"/>
  <c r="AW23" i="10"/>
  <c r="AW27" i="10"/>
  <c r="AW22" i="10"/>
  <c r="AW18" i="10"/>
  <c r="G39" i="10" l="1"/>
  <c r="AU111" i="9" l="1"/>
  <c r="AU110" i="9"/>
  <c r="AU109" i="9"/>
  <c r="AU108" i="9"/>
  <c r="AU107" i="9"/>
  <c r="AU106" i="9"/>
  <c r="AU105" i="9"/>
  <c r="AU104" i="9"/>
  <c r="AU103" i="9"/>
  <c r="AU102" i="9"/>
  <c r="AU101" i="9"/>
  <c r="AU100" i="9"/>
  <c r="AU99" i="9"/>
  <c r="AU98" i="9"/>
  <c r="AU97" i="9"/>
  <c r="AU96" i="9"/>
  <c r="AU95" i="9"/>
  <c r="AU94" i="9"/>
  <c r="AU93" i="9"/>
  <c r="AU92" i="9"/>
  <c r="AU91" i="9"/>
  <c r="AU90" i="9"/>
  <c r="AU89" i="9"/>
  <c r="AU88" i="9"/>
  <c r="AU87" i="9"/>
  <c r="AU86" i="9"/>
  <c r="AU85" i="9"/>
  <c r="AU84" i="9"/>
  <c r="AU83" i="9"/>
  <c r="AU82" i="9"/>
  <c r="AU81" i="9"/>
  <c r="AU80" i="9"/>
  <c r="AU79" i="9"/>
  <c r="AU78" i="9"/>
  <c r="AU77" i="9"/>
  <c r="AU76" i="9"/>
  <c r="AU75" i="9"/>
  <c r="AU74" i="9"/>
  <c r="AU73" i="9"/>
  <c r="AU72" i="9"/>
  <c r="AU71" i="9"/>
  <c r="AU70" i="9"/>
  <c r="AU69" i="9"/>
  <c r="AU68" i="9"/>
  <c r="AU67" i="9"/>
  <c r="AU66" i="9"/>
  <c r="AU65" i="9"/>
  <c r="AU64" i="9"/>
  <c r="AU63" i="9"/>
  <c r="AU62" i="9"/>
  <c r="AU61" i="9"/>
  <c r="AU60" i="9"/>
  <c r="AU59" i="9"/>
  <c r="AU58" i="9"/>
  <c r="AU57" i="9"/>
  <c r="AU56" i="9"/>
  <c r="AU55" i="9"/>
  <c r="AU54" i="9"/>
  <c r="AU53" i="9"/>
  <c r="AU52" i="9"/>
  <c r="AU51" i="9"/>
  <c r="AU50" i="9"/>
  <c r="AU49" i="9"/>
  <c r="AU48" i="9"/>
  <c r="AU47" i="9"/>
  <c r="AU46" i="9"/>
  <c r="AU45" i="9"/>
  <c r="AU44" i="9"/>
  <c r="AU43" i="9"/>
  <c r="AU42" i="9"/>
  <c r="AU41" i="9"/>
  <c r="AU40" i="9"/>
  <c r="AU39" i="9"/>
  <c r="AU38" i="9"/>
  <c r="AU37" i="9"/>
  <c r="AU36" i="9"/>
  <c r="AU35" i="9"/>
  <c r="AU34" i="9"/>
  <c r="AU33" i="9"/>
  <c r="AU32" i="9"/>
  <c r="AU31" i="9"/>
  <c r="AU30" i="9"/>
  <c r="AU112" i="9"/>
  <c r="AU29" i="9"/>
  <c r="AU28" i="9"/>
  <c r="AU27" i="9"/>
  <c r="AU26" i="9"/>
  <c r="AU25" i="9"/>
  <c r="AU24" i="9"/>
  <c r="AU23" i="9"/>
  <c r="AU22" i="9"/>
  <c r="AU21" i="9"/>
  <c r="AU20" i="9"/>
  <c r="AU19" i="9"/>
  <c r="AU18" i="9"/>
  <c r="AU17" i="9"/>
  <c r="AU16" i="9"/>
  <c r="AU15" i="9"/>
  <c r="AU14" i="9"/>
  <c r="B14" i="9"/>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AU13" i="9"/>
  <c r="X2" i="9"/>
  <c r="AF11" i="9" s="1"/>
  <c r="AF12" i="9" s="1"/>
  <c r="AU19" i="1"/>
  <c r="AU17" i="1"/>
  <c r="AU18" i="1"/>
  <c r="AU20" i="1"/>
  <c r="AU21" i="1"/>
  <c r="AU22" i="1"/>
  <c r="AU23" i="1"/>
  <c r="AU24" i="1"/>
  <c r="AU25" i="1"/>
  <c r="AU26" i="1"/>
  <c r="AU27" i="1"/>
  <c r="AU28" i="1"/>
  <c r="AU29" i="1"/>
  <c r="AU30" i="1"/>
  <c r="AU16" i="1"/>
  <c r="AU15" i="1"/>
  <c r="AU13" i="1"/>
  <c r="P10" i="9" l="1"/>
  <c r="AF10" i="9"/>
  <c r="Q11" i="9"/>
  <c r="Q12" i="9" s="1"/>
  <c r="AG11" i="9"/>
  <c r="AG12" i="9" s="1"/>
  <c r="W10" i="9"/>
  <c r="AM10" i="9"/>
  <c r="X11" i="9"/>
  <c r="X12" i="9" s="1"/>
  <c r="AN11" i="9"/>
  <c r="AN12" i="9" s="1"/>
  <c r="X10" i="9"/>
  <c r="AN10" i="9"/>
  <c r="Y11" i="9"/>
  <c r="Y12" i="9" s="1"/>
  <c r="AO11" i="9"/>
  <c r="AO12" i="9" s="1"/>
  <c r="AE10" i="9"/>
  <c r="P11" i="9"/>
  <c r="P12" i="9" s="1"/>
  <c r="AW81" i="9"/>
  <c r="AQ11" i="9"/>
  <c r="AQ12" i="9" s="1"/>
  <c r="AM11" i="9"/>
  <c r="AM12" i="9" s="1"/>
  <c r="AI11" i="9"/>
  <c r="AI12" i="9" s="1"/>
  <c r="AE11" i="9"/>
  <c r="AE12" i="9" s="1"/>
  <c r="AA11" i="9"/>
  <c r="AA12" i="9" s="1"/>
  <c r="W11" i="9"/>
  <c r="W12" i="9" s="1"/>
  <c r="S11" i="9"/>
  <c r="S12" i="9" s="1"/>
  <c r="AT10" i="9"/>
  <c r="AT11" i="9" s="1"/>
  <c r="AT12" i="9" s="1"/>
  <c r="AP10" i="9"/>
  <c r="AL10" i="9"/>
  <c r="AH10" i="9"/>
  <c r="AD10" i="9"/>
  <c r="Z10" i="9"/>
  <c r="V10" i="9"/>
  <c r="R10" i="9"/>
  <c r="AZ6" i="9"/>
  <c r="AW34" i="9" s="1"/>
  <c r="AP11" i="9"/>
  <c r="AP12" i="9" s="1"/>
  <c r="AL11" i="9"/>
  <c r="AL12" i="9" s="1"/>
  <c r="AH11" i="9"/>
  <c r="AH12" i="9" s="1"/>
  <c r="AD11" i="9"/>
  <c r="AD12" i="9" s="1"/>
  <c r="Z11" i="9"/>
  <c r="Z12" i="9" s="1"/>
  <c r="V11" i="9"/>
  <c r="V12" i="9" s="1"/>
  <c r="R11" i="9"/>
  <c r="R12" i="9" s="1"/>
  <c r="AS10" i="9"/>
  <c r="AS11" i="9" s="1"/>
  <c r="AS12" i="9" s="1"/>
  <c r="AO10" i="9"/>
  <c r="AK10" i="9"/>
  <c r="AG10" i="9"/>
  <c r="AC10" i="9"/>
  <c r="Y10" i="9"/>
  <c r="U10" i="9"/>
  <c r="Q10" i="9"/>
  <c r="S10" i="9"/>
  <c r="AA10" i="9"/>
  <c r="AI10" i="9"/>
  <c r="AQ10" i="9"/>
  <c r="T11" i="9"/>
  <c r="T12" i="9" s="1"/>
  <c r="AB11" i="9"/>
  <c r="AB12" i="9" s="1"/>
  <c r="AJ11" i="9"/>
  <c r="AJ12" i="9" s="1"/>
  <c r="T10" i="9"/>
  <c r="AB10" i="9"/>
  <c r="AJ10" i="9"/>
  <c r="AR10" i="9"/>
  <c r="AR11" i="9" s="1"/>
  <c r="AR12" i="9" s="1"/>
  <c r="U11" i="9"/>
  <c r="U12" i="9" s="1"/>
  <c r="AC11" i="9"/>
  <c r="AC12" i="9" s="1"/>
  <c r="AK11" i="9"/>
  <c r="AK12" i="9" s="1"/>
  <c r="AW112" i="9"/>
  <c r="AW17" i="9"/>
  <c r="AW65" i="9" l="1"/>
  <c r="AW27" i="9"/>
  <c r="AW97" i="9"/>
  <c r="AW49" i="9"/>
  <c r="AW33" i="9"/>
  <c r="AW103" i="9"/>
  <c r="AW88" i="9"/>
  <c r="AW72" i="9"/>
  <c r="AW56" i="9"/>
  <c r="AW40" i="9"/>
  <c r="AW106" i="9"/>
  <c r="AW91" i="9"/>
  <c r="AW75" i="9"/>
  <c r="AW59" i="9"/>
  <c r="AW43" i="9"/>
  <c r="AW109" i="9"/>
  <c r="AW90" i="9"/>
  <c r="AW74" i="9"/>
  <c r="AW58" i="9"/>
  <c r="AW42" i="9"/>
  <c r="AW93" i="9"/>
  <c r="AW77" i="9"/>
  <c r="AW61" i="9"/>
  <c r="AW45" i="9"/>
  <c r="AW100" i="9"/>
  <c r="AW84" i="9"/>
  <c r="AW68" i="9"/>
  <c r="AW52" i="9"/>
  <c r="AW36" i="9"/>
  <c r="AW102" i="9"/>
  <c r="AW87" i="9"/>
  <c r="AW71" i="9"/>
  <c r="AW55" i="9"/>
  <c r="AW39" i="9"/>
  <c r="AW105" i="9"/>
  <c r="AW86" i="9"/>
  <c r="AW70" i="9"/>
  <c r="AW54" i="9"/>
  <c r="AW38" i="9"/>
  <c r="AW108" i="9"/>
  <c r="AW89" i="9"/>
  <c r="AW73" i="9"/>
  <c r="AW57" i="9"/>
  <c r="AW41" i="9"/>
  <c r="AW96" i="9"/>
  <c r="AW80" i="9"/>
  <c r="AW64" i="9"/>
  <c r="AW48" i="9"/>
  <c r="AW32" i="9"/>
  <c r="AW99" i="9"/>
  <c r="AW83" i="9"/>
  <c r="AW67" i="9"/>
  <c r="AW51" i="9"/>
  <c r="AW35" i="9"/>
  <c r="AW98" i="9"/>
  <c r="AW82" i="9"/>
  <c r="AW66" i="9"/>
  <c r="AW50" i="9"/>
  <c r="AW19" i="9"/>
  <c r="AW111" i="9"/>
  <c r="AW101" i="9"/>
  <c r="AW104" i="9"/>
  <c r="AW85" i="9"/>
  <c r="AW69" i="9"/>
  <c r="AW53" i="9"/>
  <c r="AW37" i="9"/>
  <c r="AW107" i="9"/>
  <c r="AW92" i="9"/>
  <c r="AW76" i="9"/>
  <c r="AW60" i="9"/>
  <c r="AW44" i="9"/>
  <c r="AW110" i="9"/>
  <c r="AW95" i="9"/>
  <c r="AW79" i="9"/>
  <c r="AW63" i="9"/>
  <c r="AW47" i="9"/>
  <c r="AW31" i="9"/>
  <c r="AW94" i="9"/>
  <c r="AW78" i="9"/>
  <c r="AW62" i="9"/>
  <c r="AW46" i="9"/>
  <c r="AW30" i="9"/>
  <c r="AW18" i="9"/>
  <c r="AW24" i="9"/>
  <c r="AW16" i="9"/>
  <c r="AW28" i="9"/>
  <c r="AW20" i="9"/>
  <c r="AW15" i="9"/>
  <c r="AW29" i="9"/>
  <c r="AW23" i="9"/>
  <c r="AW13" i="9"/>
  <c r="AW25" i="9"/>
  <c r="AW14" i="9"/>
  <c r="AW26" i="9"/>
  <c r="AW22" i="9"/>
  <c r="AW21" i="9"/>
  <c r="B14" i="1" l="1"/>
  <c r="B15" i="1" s="1"/>
  <c r="B16" i="1" s="1"/>
  <c r="B17" i="1" s="1"/>
  <c r="B18" i="1" s="1"/>
  <c r="B19" i="1" s="1"/>
  <c r="B20" i="1" s="1"/>
  <c r="B21" i="1" s="1"/>
  <c r="B22" i="1" s="1"/>
  <c r="B23" i="1" l="1"/>
  <c r="B24" i="1" l="1"/>
  <c r="B25" i="1" s="1"/>
  <c r="B26" i="1" s="1"/>
  <c r="B27" i="1" s="1"/>
  <c r="X2" i="1"/>
  <c r="AT10" i="1" l="1"/>
  <c r="AT11" i="1" s="1"/>
  <c r="AT12" i="1" s="1"/>
  <c r="AR10" i="1"/>
  <c r="AR11" i="1" s="1"/>
  <c r="AR12" i="1" s="1"/>
  <c r="AS10" i="1"/>
  <c r="B28" i="1"/>
  <c r="B29" i="1" s="1"/>
  <c r="B30" i="1" s="1"/>
  <c r="AZ6" i="1"/>
  <c r="P10" i="1"/>
  <c r="S11" i="1"/>
  <c r="S12" i="1" s="1"/>
  <c r="AL11" i="1"/>
  <c r="AL12" i="1" s="1"/>
  <c r="T11" i="1"/>
  <c r="T12" i="1" s="1"/>
  <c r="AD11" i="1"/>
  <c r="AD12" i="1" s="1"/>
  <c r="AN11" i="1"/>
  <c r="AN12" i="1" s="1"/>
  <c r="AQ11" i="1"/>
  <c r="AQ12" i="1" s="1"/>
  <c r="AA11" i="1"/>
  <c r="AA12" i="1" s="1"/>
  <c r="V11" i="1"/>
  <c r="V12" i="1" s="1"/>
  <c r="AF11" i="1"/>
  <c r="AF12" i="1" s="1"/>
  <c r="P11" i="1"/>
  <c r="P12" i="1" s="1"/>
  <c r="X11" i="1"/>
  <c r="X12" i="1" s="1"/>
  <c r="AI11" i="1"/>
  <c r="AI12" i="1" s="1"/>
  <c r="Z11" i="1"/>
  <c r="Z12" i="1" s="1"/>
  <c r="AE11" i="1"/>
  <c r="AE12" i="1" s="1"/>
  <c r="AJ11" i="1"/>
  <c r="AJ12" i="1" s="1"/>
  <c r="AP11" i="1"/>
  <c r="AP12" i="1" s="1"/>
  <c r="R11" i="1"/>
  <c r="R12" i="1" s="1"/>
  <c r="W11" i="1"/>
  <c r="W12" i="1" s="1"/>
  <c r="AB11" i="1"/>
  <c r="AB12" i="1" s="1"/>
  <c r="AH11" i="1"/>
  <c r="AH12" i="1" s="1"/>
  <c r="AM11" i="1"/>
  <c r="AM12" i="1" s="1"/>
  <c r="Q11" i="1"/>
  <c r="Q12" i="1" s="1"/>
  <c r="U11" i="1"/>
  <c r="U12" i="1" s="1"/>
  <c r="Y11" i="1"/>
  <c r="Y12" i="1" s="1"/>
  <c r="AC11" i="1"/>
  <c r="AC12" i="1" s="1"/>
  <c r="AG11" i="1"/>
  <c r="AG12" i="1" s="1"/>
  <c r="AK11" i="1"/>
  <c r="AK12" i="1" s="1"/>
  <c r="AO11" i="1"/>
  <c r="AO12" i="1" s="1"/>
  <c r="W10" i="1"/>
  <c r="AA10" i="1"/>
  <c r="AE10" i="1"/>
  <c r="AI10" i="1"/>
  <c r="AM10" i="1"/>
  <c r="AQ10" i="1"/>
  <c r="T10" i="1"/>
  <c r="X10" i="1"/>
  <c r="AB10" i="1"/>
  <c r="AF10" i="1"/>
  <c r="AJ10" i="1"/>
  <c r="AN10" i="1"/>
  <c r="Q10" i="1"/>
  <c r="U10" i="1"/>
  <c r="Y10" i="1"/>
  <c r="AC10" i="1"/>
  <c r="AG10" i="1"/>
  <c r="AK10" i="1"/>
  <c r="AO10" i="1"/>
  <c r="AS11" i="1"/>
  <c r="AS12" i="1" s="1"/>
  <c r="S10" i="1"/>
  <c r="R10" i="1"/>
  <c r="V10" i="1"/>
  <c r="Z10" i="1"/>
  <c r="AD10" i="1"/>
  <c r="AH10" i="1"/>
  <c r="AL10" i="1"/>
  <c r="AP10" i="1"/>
  <c r="AW14" i="1" l="1"/>
  <c r="AW27" i="1"/>
  <c r="AW21" i="1"/>
  <c r="AW20" i="1"/>
  <c r="AW22" i="1"/>
  <c r="AW24" i="1"/>
  <c r="AW25" i="1"/>
  <c r="AW23" i="1"/>
  <c r="AW15" i="1"/>
  <c r="AW13" i="1"/>
  <c r="AW17" i="1"/>
  <c r="AW29" i="1"/>
  <c r="AW19" i="1"/>
  <c r="AW18" i="1"/>
  <c r="AW28" i="1"/>
  <c r="AW30" i="1"/>
  <c r="AW16" i="1"/>
  <c r="AW26" i="1"/>
</calcChain>
</file>

<file path=xl/sharedStrings.xml><?xml version="1.0" encoding="utf-8"?>
<sst xmlns="http://schemas.openxmlformats.org/spreadsheetml/2006/main" count="417" uniqueCount="151">
  <si>
    <t>）</t>
    <phoneticPr fontId="1"/>
  </si>
  <si>
    <t>職種名</t>
    <rPh sb="0" eb="2">
      <t>ショクシュ</t>
    </rPh>
    <rPh sb="2" eb="3">
      <t>メイ</t>
    </rPh>
    <phoneticPr fontId="1"/>
  </si>
  <si>
    <t>管理者</t>
    <rPh sb="0" eb="3">
      <t>カンリシャ</t>
    </rPh>
    <phoneticPr fontId="1"/>
  </si>
  <si>
    <t>A</t>
    <phoneticPr fontId="1"/>
  </si>
  <si>
    <t>B</t>
    <phoneticPr fontId="1"/>
  </si>
  <si>
    <t>C</t>
    <phoneticPr fontId="1"/>
  </si>
  <si>
    <t>D</t>
    <phoneticPr fontId="1"/>
  </si>
  <si>
    <t>記号</t>
    <rPh sb="0" eb="2">
      <t>キゴウ</t>
    </rPh>
    <phoneticPr fontId="1"/>
  </si>
  <si>
    <t>区分</t>
    <rPh sb="0" eb="2">
      <t>クブン</t>
    </rPh>
    <phoneticPr fontId="1"/>
  </si>
  <si>
    <t>（注）常勤・非常勤の区分について</t>
    <rPh sb="1" eb="2">
      <t>チュウ</t>
    </rPh>
    <rPh sb="3" eb="5">
      <t>ジョウキン</t>
    </rPh>
    <rPh sb="6" eb="9">
      <t>ヒジョウキン</t>
    </rPh>
    <rPh sb="10" eb="12">
      <t>クブン</t>
    </rPh>
    <phoneticPr fontId="1"/>
  </si>
  <si>
    <t>1週目</t>
    <rPh sb="1" eb="2">
      <t>シュウ</t>
    </rPh>
    <rPh sb="2" eb="3">
      <t>メ</t>
    </rPh>
    <phoneticPr fontId="1"/>
  </si>
  <si>
    <t>2週目</t>
    <rPh sb="1" eb="2">
      <t>シュウ</t>
    </rPh>
    <rPh sb="2" eb="3">
      <t>メ</t>
    </rPh>
    <phoneticPr fontId="1"/>
  </si>
  <si>
    <t>3週目</t>
    <rPh sb="1" eb="2">
      <t>シュウ</t>
    </rPh>
    <rPh sb="2" eb="3">
      <t>メ</t>
    </rPh>
    <phoneticPr fontId="1"/>
  </si>
  <si>
    <t>4週目</t>
    <rPh sb="1" eb="2">
      <t>シュウ</t>
    </rPh>
    <rPh sb="2" eb="3">
      <t>メ</t>
    </rPh>
    <phoneticPr fontId="1"/>
  </si>
  <si>
    <t>5週目</t>
    <rPh sb="1" eb="2">
      <t>シュウ</t>
    </rPh>
    <rPh sb="2" eb="3">
      <t>メ</t>
    </rPh>
    <phoneticPr fontId="1"/>
  </si>
  <si>
    <t>従業者の勤務の体制及び勤務形態一覧表</t>
    <phoneticPr fontId="1"/>
  </si>
  <si>
    <t>(</t>
    <phoneticPr fontId="1"/>
  </si>
  <si>
    <t>事業所名</t>
    <rPh sb="0" eb="3">
      <t>ジギョウショ</t>
    </rPh>
    <rPh sb="3" eb="4">
      <t>メイ</t>
    </rPh>
    <phoneticPr fontId="1"/>
  </si>
  <si>
    <t>サービス種別</t>
    <rPh sb="4" eb="6">
      <t>シュベツ</t>
    </rPh>
    <phoneticPr fontId="1"/>
  </si>
  <si>
    <t>令和</t>
    <rPh sb="0" eb="2">
      <t>レイワ</t>
    </rPh>
    <phoneticPr fontId="1"/>
  </si>
  <si>
    <t>)</t>
    <phoneticPr fontId="1"/>
  </si>
  <si>
    <t>年</t>
    <rPh sb="0" eb="1">
      <t>ネン</t>
    </rPh>
    <phoneticPr fontId="1"/>
  </si>
  <si>
    <t>月</t>
    <rPh sb="0" eb="1">
      <t>ゲツ</t>
    </rPh>
    <phoneticPr fontId="1"/>
  </si>
  <si>
    <t>時間/週</t>
    <rPh sb="0" eb="2">
      <t>ジカン</t>
    </rPh>
    <rPh sb="3" eb="4">
      <t>シュウ</t>
    </rPh>
    <phoneticPr fontId="1"/>
  </si>
  <si>
    <t>当月の日数</t>
    <rPh sb="0" eb="2">
      <t>トウゲツ</t>
    </rPh>
    <rPh sb="3" eb="5">
      <t>ニッスウ</t>
    </rPh>
    <phoneticPr fontId="1"/>
  </si>
  <si>
    <t>日</t>
    <rPh sb="0" eb="1">
      <t>ニチ</t>
    </rPh>
    <phoneticPr fontId="1"/>
  </si>
  <si>
    <t>No</t>
    <phoneticPr fontId="1"/>
  </si>
  <si>
    <t>合計</t>
    <rPh sb="0" eb="2">
      <t>ゴウケイ</t>
    </rPh>
    <phoneticPr fontId="1"/>
  </si>
  <si>
    <t>÷</t>
    <phoneticPr fontId="1"/>
  </si>
  <si>
    <t>＝</t>
    <phoneticPr fontId="1"/>
  </si>
  <si>
    <t>-</t>
    <phoneticPr fontId="1"/>
  </si>
  <si>
    <t>看護師</t>
    <rPh sb="0" eb="3">
      <t>カンゴシ</t>
    </rPh>
    <phoneticPr fontId="1"/>
  </si>
  <si>
    <t>准看護師</t>
    <rPh sb="0" eb="4">
      <t>ジュンカンゴシ</t>
    </rPh>
    <phoneticPr fontId="1"/>
  </si>
  <si>
    <t>ー</t>
    <phoneticPr fontId="1"/>
  </si>
  <si>
    <t>※ INDIRECT関数使用のため、以下のとおりセルに「名前の定義」をしています。</t>
    <rPh sb="10" eb="12">
      <t>カンスウ</t>
    </rPh>
    <rPh sb="12" eb="14">
      <t>シヨウ</t>
    </rPh>
    <rPh sb="18" eb="20">
      <t>イカ</t>
    </rPh>
    <rPh sb="28" eb="30">
      <t>ナマエ</t>
    </rPh>
    <rPh sb="31" eb="33">
      <t>テイギ</t>
    </rPh>
    <phoneticPr fontId="1"/>
  </si>
  <si>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1"/>
  </si>
  <si>
    <t>　行が足りない場合は、適宜追加してください。</t>
    <rPh sb="1" eb="2">
      <t>ギョウ</t>
    </rPh>
    <rPh sb="3" eb="4">
      <t>タ</t>
    </rPh>
    <rPh sb="7" eb="9">
      <t>バアイ</t>
    </rPh>
    <rPh sb="11" eb="13">
      <t>テキギ</t>
    </rPh>
    <rPh sb="13" eb="15">
      <t>ツイカ</t>
    </rPh>
    <phoneticPr fontId="1"/>
  </si>
  <si>
    <t>勤務形態</t>
    <rPh sb="0" eb="2">
      <t>キンム</t>
    </rPh>
    <rPh sb="2" eb="4">
      <t>ケイタイ</t>
    </rPh>
    <phoneticPr fontId="1"/>
  </si>
  <si>
    <t>勤務時間数合計</t>
    <rPh sb="0" eb="2">
      <t>キンム</t>
    </rPh>
    <rPh sb="2" eb="5">
      <t>ジカンスウ</t>
    </rPh>
    <rPh sb="5" eb="7">
      <t>ゴウケイ</t>
    </rPh>
    <phoneticPr fontId="1"/>
  </si>
  <si>
    <t>当月合計</t>
    <rPh sb="0" eb="2">
      <t>トウゲツ</t>
    </rPh>
    <rPh sb="2" eb="4">
      <t>ゴウケイ</t>
    </rPh>
    <phoneticPr fontId="1"/>
  </si>
  <si>
    <t>週平均</t>
    <rPh sb="0" eb="3">
      <t>シュウヘイキン</t>
    </rPh>
    <phoneticPr fontId="1"/>
  </si>
  <si>
    <t>常勤換算の対象時間数</t>
    <rPh sb="0" eb="2">
      <t>ジョウキン</t>
    </rPh>
    <rPh sb="2" eb="4">
      <t>カンサン</t>
    </rPh>
    <rPh sb="5" eb="7">
      <t>タイショウ</t>
    </rPh>
    <rPh sb="7" eb="9">
      <t>ジカン</t>
    </rPh>
    <rPh sb="9" eb="10">
      <t>スウ</t>
    </rPh>
    <phoneticPr fontId="1"/>
  </si>
  <si>
    <t>常勤換算の</t>
    <rPh sb="0" eb="2">
      <t>ジョウキン</t>
    </rPh>
    <rPh sb="2" eb="4">
      <t>カンサン</t>
    </rPh>
    <phoneticPr fontId="1"/>
  </si>
  <si>
    <t>常勤の従業者が</t>
    <rPh sb="0" eb="2">
      <t>ジョウキン</t>
    </rPh>
    <rPh sb="3" eb="6">
      <t>ジュウギョウシャ</t>
    </rPh>
    <phoneticPr fontId="1"/>
  </si>
  <si>
    <t>常勤換算後の人数</t>
    <rPh sb="0" eb="2">
      <t>ジョウキン</t>
    </rPh>
    <rPh sb="2" eb="4">
      <t>カンサン</t>
    </rPh>
    <rPh sb="4" eb="5">
      <t>ゴ</t>
    </rPh>
    <rPh sb="6" eb="8">
      <t>ニンズウ</t>
    </rPh>
    <phoneticPr fontId="1"/>
  </si>
  <si>
    <t>常勤の従業者の人数</t>
  </si>
  <si>
    <t>常勤の従業者の人数</t>
    <rPh sb="0" eb="2">
      <t>ジョウキン</t>
    </rPh>
    <rPh sb="3" eb="6">
      <t>ジュウギョウシャ</t>
    </rPh>
    <rPh sb="7" eb="9">
      <t>ニンズウ</t>
    </rPh>
    <phoneticPr fontId="1"/>
  </si>
  <si>
    <t>■ 常勤換算方法による人数</t>
    <rPh sb="2" eb="4">
      <t>ジョウキン</t>
    </rPh>
    <rPh sb="4" eb="6">
      <t>カンサン</t>
    </rPh>
    <rPh sb="6" eb="8">
      <t>ホウホウ</t>
    </rPh>
    <rPh sb="11" eb="13">
      <t>ニンズウ</t>
    </rPh>
    <phoneticPr fontId="1"/>
  </si>
  <si>
    <t>常勤換算方法による人数</t>
    <rPh sb="0" eb="2">
      <t>ジョウキン</t>
    </rPh>
    <rPh sb="2" eb="4">
      <t>カンサン</t>
    </rPh>
    <rPh sb="4" eb="6">
      <t>ホウホウ</t>
    </rPh>
    <rPh sb="9" eb="11">
      <t>ニンズウ</t>
    </rPh>
    <phoneticPr fontId="1"/>
  </si>
  <si>
    <t>常勤換算方法対象外の</t>
    <rPh sb="0" eb="2">
      <t>ジョウキン</t>
    </rPh>
    <rPh sb="2" eb="4">
      <t>カンサン</t>
    </rPh>
    <rPh sb="4" eb="6">
      <t>ホウホウ</t>
    </rPh>
    <rPh sb="6" eb="9">
      <t>タイショウガイ</t>
    </rPh>
    <phoneticPr fontId="1"/>
  </si>
  <si>
    <t xml:space="preserve"> 　　 記入の順序は、職種ごとにまとめてください。</t>
    <rPh sb="4" eb="6">
      <t>キニュウ</t>
    </rPh>
    <rPh sb="7" eb="9">
      <t>ジュンジョ</t>
    </rPh>
    <rPh sb="11" eb="13">
      <t>ショクシュ</t>
    </rPh>
    <phoneticPr fontId="1"/>
  </si>
  <si>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</si>
  <si>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</si>
  <si>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</si>
  <si>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</si>
  <si>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</si>
  <si>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</si>
  <si>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≪提出不要≫</t>
    <rPh sb="1" eb="3">
      <t>テイシュツ</t>
    </rPh>
    <rPh sb="3" eb="5">
      <t>フヨウ</t>
    </rPh>
    <phoneticPr fontId="1"/>
  </si>
  <si>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</si>
  <si>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</si>
  <si>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</si>
  <si>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(7) 従業者の氏名を記入してください。</t>
    <rPh sb="5" eb="8">
      <t>ジュウギョウシャ</t>
    </rPh>
    <rPh sb="9" eb="11">
      <t>シメイ</t>
    </rPh>
    <rPh sb="12" eb="14">
      <t>キニュウ</t>
    </rPh>
    <phoneticPr fontId="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</si>
  <si>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</si>
  <si>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(9) 従業者ごとに、合計勤務時間数が自動計算されますので、誤りがないか確認してください。</t>
    <rPh sb="5" eb="8">
      <t>ジュウギョウシャ</t>
    </rPh>
    <rPh sb="12" eb="14">
      <t>ゴウケイ</t>
    </rPh>
    <rPh sb="14" eb="16">
      <t>キンム</t>
    </rPh>
    <rPh sb="16" eb="19">
      <t>ジカンスウ</t>
    </rPh>
    <rPh sb="20" eb="22">
      <t>ジドウ</t>
    </rPh>
    <rPh sb="22" eb="24">
      <t>ケイサン</t>
    </rPh>
    <rPh sb="31" eb="32">
      <t>アヤマ</t>
    </rPh>
    <rPh sb="37" eb="39">
      <t>カクニン</t>
    </rPh>
    <phoneticPr fontId="1"/>
  </si>
  <si>
    <t>　(10)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1"/>
  </si>
  <si>
    <t>(4) 
職種</t>
    <phoneticPr fontId="2"/>
  </si>
  <si>
    <t>(5)
勤務
形態</t>
    <phoneticPr fontId="2"/>
  </si>
  <si>
    <t>(6)
資格</t>
    <rPh sb="4" eb="6">
      <t>シカク</t>
    </rPh>
    <phoneticPr fontId="1"/>
  </si>
  <si>
    <t>(7) 氏　名</t>
    <phoneticPr fontId="2"/>
  </si>
  <si>
    <r>
      <t xml:space="preserve">(10)
</t>
    </r>
    <r>
      <rPr>
        <sz val="11"/>
        <rFont val="HGSｺﾞｼｯｸM"/>
        <family val="3"/>
        <charset val="128"/>
      </rPr>
      <t>週平均
勤務時間数</t>
    </r>
    <rPh sb="6" eb="8">
      <t>ヘイキン</t>
    </rPh>
    <rPh sb="9" eb="11">
      <t>キンム</t>
    </rPh>
    <rPh sb="11" eb="13">
      <t>ジカン</t>
    </rPh>
    <rPh sb="13" eb="14">
      <t>スウ</t>
    </rPh>
    <phoneticPr fontId="2"/>
  </si>
  <si>
    <t>職種名</t>
    <rPh sb="0" eb="2">
      <t>ショクシュ</t>
    </rPh>
    <rPh sb="2" eb="3">
      <t>メイ</t>
    </rPh>
    <phoneticPr fontId="1"/>
  </si>
  <si>
    <t>資格</t>
    <rPh sb="0" eb="2">
      <t>シカク</t>
    </rPh>
    <phoneticPr fontId="1"/>
  </si>
  <si>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1"/>
  </si>
  <si>
    <t>　・「数式」タブ　⇒　「名前の定義」を選択</t>
    <rPh sb="3" eb="5">
      <t>スウシキ</t>
    </rPh>
    <rPh sb="12" eb="14">
      <t>ナマエ</t>
    </rPh>
    <rPh sb="15" eb="17">
      <t>テイギ</t>
    </rPh>
    <rPh sb="19" eb="21">
      <t>センタク</t>
    </rPh>
    <phoneticPr fontId="1"/>
  </si>
  <si>
    <t>　・「名前」に職種名を入力</t>
    <rPh sb="3" eb="5">
      <t>ナマエ</t>
    </rPh>
    <rPh sb="7" eb="9">
      <t>ショクシュ</t>
    </rPh>
    <rPh sb="9" eb="10">
      <t>メイ</t>
    </rPh>
    <rPh sb="11" eb="13">
      <t>ニュウリョク</t>
    </rPh>
    <phoneticPr fontId="1"/>
  </si>
  <si>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1"/>
  </si>
  <si>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1"/>
  </si>
  <si>
    <t>A</t>
  </si>
  <si>
    <t>ー</t>
  </si>
  <si>
    <t>厚労　太郎</t>
    <rPh sb="0" eb="2">
      <t>コウロウ</t>
    </rPh>
    <rPh sb="3" eb="5">
      <t>タロウ</t>
    </rPh>
    <phoneticPr fontId="1"/>
  </si>
  <si>
    <t>非常勤で兼務</t>
    <rPh sb="0" eb="3">
      <t>ヒジョウキン</t>
    </rPh>
    <rPh sb="4" eb="6">
      <t>ケンム</t>
    </rPh>
    <phoneticPr fontId="1"/>
  </si>
  <si>
    <t>（勤務形態の記号）</t>
    <rPh sb="1" eb="3">
      <t>キンム</t>
    </rPh>
    <rPh sb="3" eb="5">
      <t>ケイタイ</t>
    </rPh>
    <rPh sb="6" eb="8">
      <t>キゴウ</t>
    </rPh>
    <phoneticPr fontId="1"/>
  </si>
  <si>
    <t>（小数点第2位以下切り捨て）</t>
    <rPh sb="1" eb="4">
      <t>ショウスウテン</t>
    </rPh>
    <rPh sb="4" eb="5">
      <t>ダイ</t>
    </rPh>
    <rPh sb="6" eb="7">
      <t>イ</t>
    </rPh>
    <rPh sb="7" eb="9">
      <t>イカ</t>
    </rPh>
    <rPh sb="9" eb="10">
      <t>キ</t>
    </rPh>
    <rPh sb="11" eb="12">
      <t>ス</t>
    </rPh>
    <phoneticPr fontId="1"/>
  </si>
  <si>
    <t>(1)</t>
    <phoneticPr fontId="1"/>
  </si>
  <si>
    <t>２．職種名・資格名称</t>
    <rPh sb="2" eb="4">
      <t>ショクシュ</t>
    </rPh>
    <rPh sb="4" eb="5">
      <t>メイ</t>
    </rPh>
    <rPh sb="6" eb="8">
      <t>シカク</t>
    </rPh>
    <rPh sb="8" eb="10">
      <t>メイショウ</t>
    </rPh>
    <phoneticPr fontId="1"/>
  </si>
  <si>
    <t>１．サービス種別</t>
    <rPh sb="6" eb="8">
      <t>シュベツ</t>
    </rPh>
    <phoneticPr fontId="1"/>
  </si>
  <si>
    <t>No</t>
    <phoneticPr fontId="1"/>
  </si>
  <si>
    <t>サービス種別名</t>
    <rPh sb="4" eb="6">
      <t>シュベツ</t>
    </rPh>
    <rPh sb="6" eb="7">
      <t>メイ</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</si>
  <si>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</si>
  <si>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B子</t>
    <rPh sb="4" eb="5">
      <t>コ</t>
    </rPh>
    <phoneticPr fontId="1"/>
  </si>
  <si>
    <t>○○　D子</t>
    <rPh sb="4" eb="5">
      <t>コ</t>
    </rPh>
    <phoneticPr fontId="1"/>
  </si>
  <si>
    <t>○○　C子</t>
    <rPh sb="4" eb="5">
      <t>コ</t>
    </rPh>
    <phoneticPr fontId="1"/>
  </si>
  <si>
    <t>＋</t>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</si>
  <si>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</si>
  <si>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1"/>
  </si>
  <si>
    <t>時間/月</t>
    <rPh sb="0" eb="2">
      <t>ジカン</t>
    </rPh>
    <rPh sb="3" eb="4">
      <t>ツキ</t>
    </rPh>
    <phoneticPr fontId="1"/>
  </si>
  <si>
    <t>・・・直接入力する必要がある箇所です。</t>
    <rPh sb="3" eb="5">
      <t>チョクセツ</t>
    </rPh>
    <rPh sb="5" eb="7">
      <t>ニュウリョク</t>
    </rPh>
    <rPh sb="9" eb="11">
      <t>ヒツヨウ</t>
    </rPh>
    <rPh sb="14" eb="16">
      <t>カショ</t>
    </rPh>
    <phoneticPr fontId="1"/>
  </si>
  <si>
    <t>・・・プルダウンから選択して入力する必要がある箇所です。</t>
    <rPh sb="10" eb="12">
      <t>センタク</t>
    </rPh>
    <rPh sb="14" eb="16">
      <t>ニュウリョク</t>
    </rPh>
    <rPh sb="18" eb="20">
      <t>ヒツヨウ</t>
    </rPh>
    <rPh sb="23" eb="25">
      <t>カショ</t>
    </rPh>
    <phoneticPr fontId="1"/>
  </si>
  <si>
    <t>下記の記入方法に従って、入力してください。</t>
    <rPh sb="0" eb="2">
      <t>カキ</t>
    </rPh>
    <rPh sb="3" eb="5">
      <t>キニュウ</t>
    </rPh>
    <rPh sb="5" eb="7">
      <t>ホウホウ</t>
    </rPh>
    <rPh sb="8" eb="9">
      <t>シタガ</t>
    </rPh>
    <rPh sb="12" eb="14">
      <t>ニュウリョク</t>
    </rPh>
    <phoneticPr fontId="1"/>
  </si>
  <si>
    <t>【自治体の皆様へ】</t>
    <rPh sb="1" eb="4">
      <t>ジチタイ</t>
    </rPh>
    <rPh sb="5" eb="7">
      <t>ミナサマ</t>
    </rPh>
    <phoneticPr fontId="1"/>
  </si>
  <si>
    <t>基準：</t>
    <rPh sb="0" eb="2">
      <t>キジュン</t>
    </rPh>
    <phoneticPr fontId="1"/>
  </si>
  <si>
    <t>週</t>
  </si>
  <si>
    <t>　C列・・・「管理者」</t>
    <rPh sb="2" eb="3">
      <t>レツ</t>
    </rPh>
    <rPh sb="7" eb="10">
      <t>カンリシャ</t>
    </rPh>
    <phoneticPr fontId="1"/>
  </si>
  <si>
    <t>ー</t>
    <phoneticPr fontId="1"/>
  </si>
  <si>
    <t>(2)</t>
    <phoneticPr fontId="1"/>
  </si>
  <si>
    <t>予定</t>
  </si>
  <si>
    <t>　(1) 「４週」・「暦月」のいずれかを選択してください。</t>
    <rPh sb="7" eb="8">
      <t>シュウ</t>
    </rPh>
    <rPh sb="11" eb="12">
      <t>レキ</t>
    </rPh>
    <rPh sb="12" eb="13">
      <t>ツキ</t>
    </rPh>
    <rPh sb="20" eb="22">
      <t>センタク</t>
    </rPh>
    <phoneticPr fontId="1"/>
  </si>
  <si>
    <r>
      <t xml:space="preserve">       ※選択した資格及び研修に関して、</t>
    </r>
    <r>
      <rPr>
        <b/>
        <u/>
        <sz val="12"/>
        <rFont val="HGSｺﾞｼｯｸM"/>
        <family val="3"/>
        <charset val="128"/>
      </rPr>
      <t>必要に応じて、</t>
    </r>
    <r>
      <rPr>
        <b/>
        <sz val="12"/>
        <rFont val="HGSｺﾞｼｯｸM"/>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</si>
  <si>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 指定基準の確認に際しては、４週分の入力で差し支えありません。</t>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</si>
  <si>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</si>
  <si>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</si>
  <si>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４週</t>
  </si>
  <si>
    <t>○○　A郞</t>
    <rPh sb="4" eb="5">
      <t>ロウ</t>
    </rPh>
    <phoneticPr fontId="1"/>
  </si>
  <si>
    <t>　　　　○ 常勤換算方法とは、非常勤の従業者について「事業所の従業者の勤務延時間数を当該事業所において常勤の従業者が勤務すべき時間数で除することにより、</t>
    <phoneticPr fontId="1"/>
  </si>
  <si>
    <t>　　　　　常勤の従業者の員数に換算する方法」であるため、常勤の従業者については常勤換算方法によらず、実人数で計算する。</t>
    <phoneticPr fontId="1"/>
  </si>
  <si>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1"/>
  </si>
  <si>
    <t>　　　　　手入力すること。</t>
    <phoneticPr fontId="1"/>
  </si>
  <si>
    <t>　　　 その他、特記事項欄としてもご活用ください。</t>
    <rPh sb="6" eb="7">
      <t>タ</t>
    </rPh>
    <rPh sb="8" eb="10">
      <t>トッキ</t>
    </rPh>
    <rPh sb="10" eb="12">
      <t>ジコウ</t>
    </rPh>
    <rPh sb="12" eb="13">
      <t>ラン</t>
    </rPh>
    <rPh sb="18" eb="20">
      <t>カツヨウ</t>
    </rPh>
    <phoneticPr fontId="2"/>
  </si>
  <si>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</si>
  <si>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訪問看護（訪問看護ステーション）</t>
    <rPh sb="0" eb="2">
      <t>ホウモン</t>
    </rPh>
    <rPh sb="2" eb="4">
      <t>カンゴ</t>
    </rPh>
    <rPh sb="5" eb="7">
      <t>ホウモン</t>
    </rPh>
    <rPh sb="7" eb="9">
      <t>カンゴ</t>
    </rPh>
    <phoneticPr fontId="1"/>
  </si>
  <si>
    <t>訪問看護（病院・診療所）</t>
    <rPh sb="0" eb="2">
      <t>ホウモン</t>
    </rPh>
    <rPh sb="2" eb="4">
      <t>カンゴ</t>
    </rPh>
    <rPh sb="5" eb="7">
      <t>ビョウイン</t>
    </rPh>
    <rPh sb="8" eb="11">
      <t>シンリョウジョ</t>
    </rPh>
    <phoneticPr fontId="1"/>
  </si>
  <si>
    <t>介護予防訪問看護（訪問看護ステーション）</t>
    <rPh sb="0" eb="2">
      <t>カイゴ</t>
    </rPh>
    <rPh sb="2" eb="4">
      <t>ヨボウ</t>
    </rPh>
    <rPh sb="4" eb="6">
      <t>ホウモン</t>
    </rPh>
    <rPh sb="6" eb="8">
      <t>カンゴ</t>
    </rPh>
    <rPh sb="9" eb="11">
      <t>ホウモン</t>
    </rPh>
    <rPh sb="11" eb="13">
      <t>カンゴ</t>
    </rPh>
    <phoneticPr fontId="1"/>
  </si>
  <si>
    <t>介護予防訪問看護（病院・診療所）</t>
    <rPh sb="0" eb="2">
      <t>カイゴ</t>
    </rPh>
    <rPh sb="2" eb="4">
      <t>ヨボウ</t>
    </rPh>
    <rPh sb="4" eb="6">
      <t>ホウモン</t>
    </rPh>
    <rPh sb="6" eb="8">
      <t>カンゴ</t>
    </rPh>
    <rPh sb="9" eb="11">
      <t>ビョウイン</t>
    </rPh>
    <rPh sb="12" eb="15">
      <t>シンリョウジョ</t>
    </rPh>
    <phoneticPr fontId="1"/>
  </si>
  <si>
    <t>訪問看護・介護予防訪問看護（訪問看護ステーション）</t>
    <rPh sb="0" eb="2">
      <t>ホウモン</t>
    </rPh>
    <rPh sb="2" eb="4">
      <t>カンゴ</t>
    </rPh>
    <rPh sb="5" eb="7">
      <t>カイゴ</t>
    </rPh>
    <rPh sb="7" eb="9">
      <t>ヨボウ</t>
    </rPh>
    <rPh sb="9" eb="11">
      <t>ホウモン</t>
    </rPh>
    <rPh sb="11" eb="13">
      <t>カンゴ</t>
    </rPh>
    <rPh sb="14" eb="16">
      <t>ホウモン</t>
    </rPh>
    <rPh sb="16" eb="18">
      <t>カンゴ</t>
    </rPh>
    <phoneticPr fontId="1"/>
  </si>
  <si>
    <t>訪問看護・介護予防訪問看護（病院・診療所）</t>
    <rPh sb="0" eb="2">
      <t>ホウモン</t>
    </rPh>
    <rPh sb="2" eb="4">
      <t>カンゴ</t>
    </rPh>
    <rPh sb="5" eb="7">
      <t>カイゴ</t>
    </rPh>
    <rPh sb="7" eb="9">
      <t>ヨボウ</t>
    </rPh>
    <rPh sb="9" eb="11">
      <t>ホウモン</t>
    </rPh>
    <rPh sb="11" eb="13">
      <t>カンゴ</t>
    </rPh>
    <rPh sb="14" eb="16">
      <t>ビョウイン</t>
    </rPh>
    <rPh sb="17" eb="20">
      <t>シンリョウジョ</t>
    </rPh>
    <phoneticPr fontId="1"/>
  </si>
  <si>
    <t>看護職員</t>
    <rPh sb="0" eb="2">
      <t>カンゴ</t>
    </rPh>
    <rPh sb="2" eb="4">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</si>
  <si>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</si>
  <si>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</si>
  <si>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</si>
  <si>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保健師</t>
    <rPh sb="0" eb="3">
      <t>ホケンシ</t>
    </rPh>
    <phoneticPr fontId="1"/>
  </si>
  <si>
    <t>　15行目・・・「職種」</t>
    <rPh sb="3" eb="5">
      <t>ギョウメ</t>
    </rPh>
    <rPh sb="9" eb="11">
      <t>ショクシュ</t>
    </rPh>
    <phoneticPr fontId="1"/>
  </si>
  <si>
    <t>※職種を追加したい場合は、15行目に職種名を追加し、それぞれの列に必要資格を入力してください。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1"/>
  </si>
  <si>
    <t>　D列・・・「看護職員」</t>
    <rPh sb="2" eb="3">
      <t>レツ</t>
    </rPh>
    <rPh sb="7" eb="9">
      <t>カンゴ</t>
    </rPh>
    <rPh sb="9" eb="11">
      <t>ショクイン</t>
    </rPh>
    <phoneticPr fontId="1"/>
  </si>
  <si>
    <t>　E列・・・「理学療法士」</t>
    <rPh sb="2" eb="3">
      <t>レツ</t>
    </rPh>
    <rPh sb="7" eb="9">
      <t>リガク</t>
    </rPh>
    <rPh sb="9" eb="12">
      <t>リョウホウシ</t>
    </rPh>
    <phoneticPr fontId="1"/>
  </si>
  <si>
    <t>　F列・・・「作業療法士」</t>
    <rPh sb="2" eb="3">
      <t>レツ</t>
    </rPh>
    <rPh sb="7" eb="9">
      <t>サギョウ</t>
    </rPh>
    <rPh sb="9" eb="12">
      <t>リョウホウシ</t>
    </rPh>
    <phoneticPr fontId="1"/>
  </si>
  <si>
    <t>　G列・・・「言語聴覚士」</t>
    <rPh sb="2" eb="3">
      <t>レツ</t>
    </rPh>
    <rPh sb="7" eb="9">
      <t>ゲンゴ</t>
    </rPh>
    <rPh sb="9" eb="12">
      <t>チョウカクシ</t>
    </rPh>
    <phoneticPr fontId="1"/>
  </si>
  <si>
    <t>○○○○</t>
    <phoneticPr fontId="1"/>
  </si>
  <si>
    <t>D</t>
  </si>
  <si>
    <t>(12)【任意入力】人員基準の確認（看護職員）</t>
    <rPh sb="5" eb="7">
      <t>ニンイ</t>
    </rPh>
    <rPh sb="7" eb="9">
      <t>ニュウリョク</t>
    </rPh>
    <rPh sb="10" eb="12">
      <t>ジンイン</t>
    </rPh>
    <rPh sb="12" eb="14">
      <t>キジュン</t>
    </rPh>
    <rPh sb="15" eb="17">
      <t>カクニン</t>
    </rPh>
    <rPh sb="18" eb="20">
      <t>カンゴ</t>
    </rPh>
    <rPh sb="20" eb="22">
      <t>ショクイン</t>
    </rPh>
    <phoneticPr fontId="1"/>
  </si>
  <si>
    <t>■ 看護職員の常勤換算方法による人数</t>
    <rPh sb="2" eb="4">
      <t>カンゴ</t>
    </rPh>
    <rPh sb="4" eb="6">
      <t>ショクイン</t>
    </rPh>
    <rPh sb="7" eb="9">
      <t>ジョウキン</t>
    </rPh>
    <rPh sb="9" eb="11">
      <t>カンサン</t>
    </rPh>
    <rPh sb="11" eb="13">
      <t>ホウホウ</t>
    </rPh>
    <rPh sb="16" eb="18">
      <t>ニンズウ</t>
    </rPh>
    <phoneticPr fontId="1"/>
  </si>
  <si>
    <t>従業者の勤務の体制及び勤務形態一覧表　記入方法　（訪問看護）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ホウモン</t>
    </rPh>
    <rPh sb="27" eb="29">
      <t>カンゴ</t>
    </rPh>
    <phoneticPr fontId="2"/>
  </si>
  <si>
    <t>　(12)【任意入力】 看護職員について、各欄に該当する数字を入力し、常勤換算後の人数を算出してください。</t>
    <rPh sb="6" eb="8">
      <t>ニンイ</t>
    </rPh>
    <rPh sb="8" eb="10">
      <t>ニュウリョク</t>
    </rPh>
    <rPh sb="12" eb="14">
      <t>カンゴ</t>
    </rPh>
    <rPh sb="14" eb="16">
      <t>ショクイン</t>
    </rPh>
    <rPh sb="21" eb="22">
      <t>カク</t>
    </rPh>
    <rPh sb="22" eb="23">
      <t>ラン</t>
    </rPh>
    <rPh sb="24" eb="26">
      <t>ガイトウ</t>
    </rPh>
    <rPh sb="28" eb="30">
      <t>スウジ</t>
    </rPh>
    <rPh sb="31" eb="33">
      <t>ニュウリョク</t>
    </rPh>
    <rPh sb="35" eb="37">
      <t>ジョウキン</t>
    </rPh>
    <rPh sb="37" eb="39">
      <t>カンサン</t>
    </rPh>
    <rPh sb="39" eb="40">
      <t>ゴ</t>
    </rPh>
    <rPh sb="41" eb="43">
      <t>ニンズウ</t>
    </rPh>
    <rPh sb="44" eb="46">
      <t>サンシュツ</t>
    </rPh>
    <phoneticPr fontId="1"/>
  </si>
  <si>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1"/>
  </si>
  <si>
    <t>　(4)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rPh sb="45" eb="47">
      <t>チョクセツ</t>
    </rPh>
    <rPh sb="47" eb="49">
      <t>ニュウリョク</t>
    </rPh>
    <rPh sb="50" eb="52">
      <t>カノウ</t>
    </rPh>
    <phoneticPr fontId="1"/>
  </si>
  <si>
    <t>　(6)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</si>
  <si>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</si>
  <si>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(8)</t>
    <phoneticPr fontId="1"/>
  </si>
  <si>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1"/>
  </si>
  <si>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1"/>
  </si>
  <si>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1"/>
  </si>
  <si>
    <t>（標準様式1）</t>
    <rPh sb="1" eb="3">
      <t>ヒョウジュン</t>
    </rPh>
    <rPh sb="3" eb="5">
      <t>ヨウシキ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</si>
</sst>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0.0;[Red]\-#,##0.0"/>
    <numFmt numFmtId="178" formatCode="#,##0.0&quot;人&quot;"/>
    <numFmt numFmtId="179" formatCode="#,##0&quot;人&quot;"/>
    <numFmt numFmtId="180" formatCode="#,##0.##"/>
    <numFmt numFmtId="181" formatCode="#,##0.0#"/>
  </numFmts>
  <fonts count="20"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11"/>
      <name val="游ゴシック"/>
      <family val="2"/>
      <charset val="128"/>
      <scheme val="minor"/>
    </font>
    <font>
      <sz val="11"/>
      <color theme="1"/>
      <name val="游ゴシック"/>
      <family val="2"/>
      <charset val="128"/>
      <scheme val="minor"/>
    </font>
    <font>
      <b/>
      <sz val="12"/>
      <color rgb="FFFF0000"/>
      <name val="HGSｺﾞｼｯｸM"/>
      <family val="3"/>
      <charset val="128"/>
    </font>
    <font>
      <sz val="14"/>
      <name val="HGSｺﾞｼｯｸM"/>
      <family val="3"/>
      <charset val="128"/>
    </font>
    <font>
      <sz val="11"/>
      <color rgb="FF000000"/>
      <name val="游ゴシック"/>
      <family val="3"/>
      <charset val="128"/>
      <scheme val="minor"/>
    </font>
    <font>
      <sz val="11"/>
      <color rgb="FF000000"/>
      <name val="Calibri"/>
      <family val="2"/>
    </font>
    <font>
      <sz val="14"/>
      <color rgb="FFFF0000"/>
      <name val="HGSｺﾞｼｯｸM"/>
      <family val="3"/>
      <charset val="128"/>
    </font>
    <font>
      <sz val="16"/>
      <color theme="1"/>
      <name val="游ゴシック"/>
      <family val="2"/>
      <charset val="128"/>
      <scheme val="minor"/>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CCFFCC"/>
        <bgColor indexed="64"/>
      </patternFill>
    </fill>
    <fill>
      <patternFill patternType="solid">
        <fgColor rgb="FFCCECFF"/>
        <bgColor indexed="64"/>
      </patternFill>
    </fill>
  </fills>
  <borders count="60">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246">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8" fillId="0" borderId="0" xfId="0" applyFont="1">
      <alignment vertical="center"/>
    </xf>
    <xf numFmtId="0" fontId="8" fillId="0" borderId="0" xfId="0" applyFont="1" applyAlignment="1">
      <alignment horizontal="right" vertical="center"/>
    </xf>
    <xf numFmtId="0" fontId="4" fillId="0" borderId="0" xfId="0" applyFont="1" applyAlignment="1">
      <alignment horizontal="right" vertical="center"/>
    </xf>
    <xf numFmtId="0" fontId="4" fillId="0" borderId="0" xfId="0" applyFont="1" applyAlignment="1">
      <alignment vertical="center" wrapText="1"/>
    </xf>
    <xf numFmtId="0" fontId="4" fillId="0" borderId="0" xfId="0" applyFont="1" applyAlignment="1">
      <alignment horizontal="justify" vertical="center" wrapText="1"/>
    </xf>
    <xf numFmtId="0" fontId="7" fillId="0" borderId="0" xfId="0" applyFont="1">
      <alignment vertical="center"/>
    </xf>
    <xf numFmtId="0" fontId="0" fillId="3" borderId="0" xfId="0" applyFill="1">
      <alignment vertical="center"/>
    </xf>
    <xf numFmtId="0" fontId="4" fillId="3" borderId="0" xfId="0" applyFont="1" applyFill="1">
      <alignment vertical="center"/>
    </xf>
    <xf numFmtId="0" fontId="6" fillId="3" borderId="0" xfId="0" applyFont="1" applyFill="1" applyAlignment="1">
      <alignment horizontal="left" vertical="center"/>
    </xf>
    <xf numFmtId="0" fontId="4" fillId="3" borderId="0" xfId="0" applyFont="1" applyFill="1" applyAlignment="1">
      <alignment horizontal="left" vertical="center"/>
    </xf>
    <xf numFmtId="0" fontId="4" fillId="3" borderId="10" xfId="0" applyFont="1" applyFill="1" applyBorder="1" applyAlignment="1">
      <alignment horizontal="center" vertical="center"/>
    </xf>
    <xf numFmtId="0" fontId="4" fillId="3" borderId="10" xfId="0" applyFont="1" applyFill="1" applyBorder="1" applyAlignment="1">
      <alignment horizontal="left" vertical="center"/>
    </xf>
    <xf numFmtId="0" fontId="5" fillId="3" borderId="0" xfId="0" applyFont="1" applyFill="1" applyAlignment="1">
      <alignment horizontal="left" vertical="center"/>
    </xf>
    <xf numFmtId="0" fontId="4" fillId="3" borderId="0" xfId="0" applyFont="1" applyFill="1" applyAlignment="1">
      <alignment horizontal="left" vertical="center" wrapText="1"/>
    </xf>
    <xf numFmtId="0" fontId="5" fillId="3" borderId="0" xfId="0" applyFont="1" applyFill="1">
      <alignment vertical="center"/>
    </xf>
    <xf numFmtId="0" fontId="5" fillId="3" borderId="0" xfId="0" applyFont="1" applyFill="1" applyAlignment="1">
      <alignment vertical="center" shrinkToFit="1"/>
    </xf>
    <xf numFmtId="0" fontId="12" fillId="3" borderId="0" xfId="0" applyFont="1" applyFill="1" applyAlignment="1">
      <alignment vertical="center" shrinkToFit="1"/>
    </xf>
    <xf numFmtId="0" fontId="9" fillId="3" borderId="0" xfId="0" applyFont="1" applyFill="1">
      <alignment vertical="center"/>
    </xf>
    <xf numFmtId="0" fontId="4" fillId="3" borderId="0" xfId="0" applyFont="1" applyFill="1" applyAlignment="1">
      <alignment vertical="center" wrapText="1"/>
    </xf>
    <xf numFmtId="0" fontId="4" fillId="3" borderId="0" xfId="0" applyFont="1" applyFill="1" applyAlignment="1">
      <alignment vertical="center" textRotation="90"/>
    </xf>
    <xf numFmtId="0" fontId="14" fillId="3" borderId="0" xfId="0" applyFont="1" applyFill="1" applyAlignment="1">
      <alignment horizontal="left" vertical="center"/>
    </xf>
    <xf numFmtId="0" fontId="4" fillId="4" borderId="10" xfId="0" applyFont="1" applyFill="1" applyBorder="1" applyAlignment="1">
      <alignment horizontal="left" vertical="center"/>
    </xf>
    <xf numFmtId="0" fontId="4" fillId="5" borderId="10" xfId="0" applyFont="1" applyFill="1" applyBorder="1" applyAlignment="1">
      <alignment horizontal="left" vertical="center"/>
    </xf>
    <xf numFmtId="0" fontId="8" fillId="0" borderId="0" xfId="0" applyFont="1" applyProtection="1">
      <alignment vertical="center"/>
      <protection locked="0"/>
    </xf>
    <xf numFmtId="0" fontId="8" fillId="0" borderId="0" xfId="0" applyFont="1" applyAlignment="1" applyProtection="1">
      <alignment horizontal="right" vertical="center"/>
      <protection locked="0"/>
    </xf>
    <xf numFmtId="0" fontId="7" fillId="0" borderId="0" xfId="0" applyFont="1" applyProtection="1">
      <alignment vertical="center"/>
      <protection locked="0"/>
    </xf>
    <xf numFmtId="0" fontId="4" fillId="0" borderId="0" xfId="0" applyFont="1" applyProtection="1">
      <alignment vertical="center"/>
      <protection locked="0"/>
    </xf>
    <xf numFmtId="0" fontId="7" fillId="0" borderId="0" xfId="0" applyFont="1" applyAlignment="1">
      <alignment horizontal="left" vertical="center"/>
    </xf>
    <xf numFmtId="0" fontId="8"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right" vertical="center"/>
    </xf>
    <xf numFmtId="0" fontId="6" fillId="0" borderId="0" xfId="0" applyFont="1">
      <alignment vertical="center"/>
    </xf>
    <xf numFmtId="0" fontId="6" fillId="3" borderId="0" xfId="0" applyFont="1" applyFill="1" applyAlignment="1">
      <alignment horizontal="center" vertical="center"/>
    </xf>
    <xf numFmtId="0" fontId="6" fillId="3" borderId="0" xfId="0" applyFont="1" applyFill="1" applyAlignment="1">
      <alignment horizontal="right" vertical="center"/>
    </xf>
    <xf numFmtId="0" fontId="6" fillId="3" borderId="0" xfId="0" applyFont="1" applyFill="1">
      <alignment vertical="center"/>
    </xf>
    <xf numFmtId="0" fontId="8" fillId="0" borderId="0" xfId="0" applyFont="1" applyAlignment="1">
      <alignment horizontal="center" vertical="center"/>
    </xf>
    <xf numFmtId="0" fontId="7" fillId="0" borderId="0" xfId="0" quotePrefix="1" applyFont="1" applyAlignment="1">
      <alignment horizontal="center" vertical="center"/>
    </xf>
    <xf numFmtId="0" fontId="7" fillId="3" borderId="0" xfId="0" applyFont="1" applyFill="1">
      <alignment vertical="center"/>
    </xf>
    <xf numFmtId="0" fontId="8" fillId="3" borderId="0" xfId="0" applyFont="1" applyFill="1" applyAlignment="1">
      <alignment horizontal="right" vertical="center"/>
    </xf>
    <xf numFmtId="0" fontId="8" fillId="3" borderId="0" xfId="0" applyFont="1" applyFill="1">
      <alignment vertical="center"/>
    </xf>
    <xf numFmtId="0" fontId="8" fillId="3" borderId="0" xfId="0" applyFont="1" applyFill="1" applyAlignment="1">
      <alignment horizontal="center" vertical="center"/>
    </xf>
    <xf numFmtId="0" fontId="7" fillId="3" borderId="0" xfId="0" applyFont="1" applyFill="1" applyAlignment="1">
      <alignment horizontal="center" vertical="center"/>
    </xf>
    <xf numFmtId="0" fontId="15" fillId="3" borderId="0" xfId="0" applyFont="1" applyFill="1" applyAlignment="1">
      <alignment horizontal="centerContinuous" vertical="center"/>
    </xf>
    <xf numFmtId="0" fontId="7" fillId="3" borderId="0" xfId="0" applyFont="1" applyFill="1" applyAlignment="1">
      <alignment horizontal="centerContinuous" vertical="center"/>
    </xf>
    <xf numFmtId="0" fontId="15" fillId="0" borderId="0" xfId="0" applyFont="1">
      <alignment vertical="center"/>
    </xf>
    <xf numFmtId="20" fontId="7" fillId="3" borderId="0" xfId="0" applyNumberFormat="1" applyFont="1" applyFill="1">
      <alignment vertical="center"/>
    </xf>
    <xf numFmtId="20" fontId="7" fillId="3" borderId="0" xfId="0" applyNumberFormat="1" applyFont="1" applyFill="1" applyAlignment="1">
      <alignment horizontal="center" vertical="center"/>
    </xf>
    <xf numFmtId="176" fontId="7" fillId="3" borderId="0" xfId="0" applyNumberFormat="1" applyFont="1" applyFill="1">
      <alignment vertical="center"/>
    </xf>
    <xf numFmtId="0" fontId="7" fillId="3" borderId="0" xfId="0" applyFont="1" applyFill="1" applyAlignment="1">
      <alignment horizontal="left" vertical="center"/>
    </xf>
    <xf numFmtId="0" fontId="7" fillId="0" borderId="0" xfId="0" applyFont="1" applyAlignment="1">
      <alignment horizontal="center" vertical="center"/>
    </xf>
    <xf numFmtId="0" fontId="15" fillId="0" borderId="0" xfId="0" applyFont="1" applyAlignment="1">
      <alignment horizontal="left" vertical="center"/>
    </xf>
    <xf numFmtId="0" fontId="7" fillId="0" borderId="0" xfId="0" applyFont="1" applyAlignment="1">
      <alignment horizontal="right" vertical="center"/>
    </xf>
    <xf numFmtId="0" fontId="9" fillId="0" borderId="0" xfId="0" applyFont="1">
      <alignment vertical="center"/>
    </xf>
    <xf numFmtId="0" fontId="4" fillId="0" borderId="0" xfId="0" applyFont="1" applyAlignment="1">
      <alignment vertical="center" shrinkToFit="1"/>
    </xf>
    <xf numFmtId="0" fontId="3" fillId="0" borderId="0" xfId="0" applyFont="1" applyAlignment="1">
      <alignment vertical="center" shrinkToFit="1"/>
    </xf>
    <xf numFmtId="0" fontId="4" fillId="0" borderId="0" xfId="0" applyFont="1" applyAlignment="1" applyProtection="1">
      <alignment horizontal="right"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vertical="center" wrapText="1"/>
      <protection locked="0"/>
    </xf>
    <xf numFmtId="0" fontId="4" fillId="0" borderId="0" xfId="0" applyFont="1" applyAlignment="1" applyProtection="1">
      <alignment horizontal="justify" vertical="center" wrapText="1"/>
      <protection locked="0"/>
    </xf>
    <xf numFmtId="0" fontId="16" fillId="0" borderId="0" xfId="0" applyFont="1" applyAlignment="1">
      <alignment horizontal="left" vertical="center"/>
    </xf>
    <xf numFmtId="0" fontId="16" fillId="3" borderId="0" xfId="0" applyFont="1" applyFill="1" applyAlignment="1">
      <alignment horizontal="left" vertical="center"/>
    </xf>
    <xf numFmtId="0" fontId="7" fillId="0" borderId="53" xfId="0" applyFont="1" applyBorder="1">
      <alignment vertical="center"/>
    </xf>
    <xf numFmtId="0" fontId="7" fillId="0" borderId="37" xfId="0" applyFont="1" applyBorder="1">
      <alignment vertical="center"/>
    </xf>
    <xf numFmtId="0" fontId="7" fillId="0" borderId="54" xfId="0" applyFont="1" applyBorder="1">
      <alignment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7" fillId="0" borderId="11" xfId="0" applyFont="1" applyBorder="1" applyAlignment="1">
      <alignment horizontal="center" vertical="center"/>
    </xf>
    <xf numFmtId="0" fontId="7" fillId="0" borderId="18" xfId="0" applyFont="1" applyBorder="1" applyAlignment="1">
      <alignment horizontal="center" vertical="center" wrapText="1"/>
    </xf>
    <xf numFmtId="0" fontId="15" fillId="0" borderId="0" xfId="0" applyFont="1" applyAlignment="1">
      <alignment horizontal="centerContinuous" vertical="center"/>
    </xf>
    <xf numFmtId="0" fontId="15" fillId="0" borderId="0" xfId="0" applyFont="1" applyAlignment="1">
      <alignment vertical="center" shrinkToFit="1"/>
    </xf>
    <xf numFmtId="0" fontId="15" fillId="0" borderId="0" xfId="0" applyFont="1" applyAlignment="1">
      <alignment horizontal="center" vertical="center"/>
    </xf>
    <xf numFmtId="0" fontId="15" fillId="3" borderId="0" xfId="0" applyFont="1" applyFill="1">
      <alignment vertical="center"/>
    </xf>
    <xf numFmtId="0" fontId="15" fillId="3" borderId="0" xfId="0" applyFont="1" applyFill="1" applyAlignment="1">
      <alignment horizontal="left" vertical="center"/>
    </xf>
    <xf numFmtId="179" fontId="15" fillId="3" borderId="0" xfId="0" applyNumberFormat="1" applyFont="1" applyFill="1" applyAlignment="1">
      <alignment horizontal="center" vertical="center"/>
    </xf>
    <xf numFmtId="0" fontId="15" fillId="3" borderId="0" xfId="0" applyFont="1" applyFill="1" applyAlignment="1">
      <alignment horizontal="center" vertical="center"/>
    </xf>
    <xf numFmtId="177" fontId="15" fillId="3" borderId="0" xfId="1" applyNumberFormat="1" applyFont="1" applyFill="1" applyBorder="1" applyAlignment="1" applyProtection="1">
      <alignment horizontal="right" vertical="center"/>
    </xf>
    <xf numFmtId="0" fontId="15" fillId="0" borderId="0" xfId="0" applyFont="1" applyAlignment="1">
      <alignment horizontal="right" vertical="center"/>
    </xf>
    <xf numFmtId="0" fontId="18" fillId="0" borderId="0" xfId="0" applyFont="1">
      <alignment vertical="center"/>
    </xf>
    <xf numFmtId="0" fontId="15" fillId="0" borderId="0" xfId="0" applyFont="1" applyAlignment="1">
      <alignment vertical="center" wrapText="1"/>
    </xf>
    <xf numFmtId="0" fontId="15" fillId="0" borderId="0" xfId="0" applyFont="1" applyAlignment="1">
      <alignment horizontal="justify" vertical="center" wrapText="1"/>
    </xf>
    <xf numFmtId="0" fontId="7" fillId="0" borderId="43" xfId="0" applyFont="1" applyBorder="1">
      <alignment vertical="center"/>
    </xf>
    <xf numFmtId="180" fontId="15" fillId="0" borderId="0" xfId="0" applyNumberFormat="1" applyFont="1">
      <alignment vertical="center"/>
    </xf>
    <xf numFmtId="0" fontId="19" fillId="3" borderId="0" xfId="0" applyFont="1" applyFill="1">
      <alignment vertical="center"/>
    </xf>
    <xf numFmtId="0" fontId="19" fillId="3" borderId="10" xfId="0" applyFont="1" applyFill="1" applyBorder="1" applyAlignment="1">
      <alignment horizontal="center" vertical="center"/>
    </xf>
    <xf numFmtId="0" fontId="19" fillId="3" borderId="10" xfId="0" applyFont="1" applyFill="1" applyBorder="1">
      <alignment vertical="center"/>
    </xf>
    <xf numFmtId="0" fontId="7" fillId="3" borderId="25" xfId="0" applyFont="1" applyFill="1" applyBorder="1" applyAlignment="1">
      <alignment horizontal="center" vertical="center"/>
    </xf>
    <xf numFmtId="0" fontId="7" fillId="3" borderId="49" xfId="0" applyFont="1" applyFill="1" applyBorder="1" applyAlignment="1">
      <alignment horizontal="center" vertical="center"/>
    </xf>
    <xf numFmtId="0" fontId="7" fillId="3" borderId="30" xfId="0" applyFont="1" applyFill="1" applyBorder="1" applyAlignment="1">
      <alignment horizontal="center" vertical="center"/>
    </xf>
    <xf numFmtId="0" fontId="19" fillId="3" borderId="30" xfId="0" applyFont="1" applyFill="1" applyBorder="1" applyAlignment="1">
      <alignment horizontal="center" vertical="center"/>
    </xf>
    <xf numFmtId="0" fontId="19" fillId="3" borderId="31" xfId="0" applyFont="1" applyFill="1" applyBorder="1" applyAlignment="1">
      <alignment horizontal="center" vertical="center"/>
    </xf>
    <xf numFmtId="0" fontId="7" fillId="3" borderId="5" xfId="0" applyFont="1" applyFill="1" applyBorder="1">
      <alignment vertical="center"/>
    </xf>
    <xf numFmtId="0" fontId="19" fillId="3" borderId="50" xfId="0" applyFont="1" applyFill="1" applyBorder="1">
      <alignment vertical="center"/>
    </xf>
    <xf numFmtId="0" fontId="19" fillId="3" borderId="6" xfId="0" applyFont="1" applyFill="1" applyBorder="1">
      <alignment vertical="center"/>
    </xf>
    <xf numFmtId="0" fontId="7" fillId="3" borderId="9" xfId="0" applyFont="1" applyFill="1" applyBorder="1">
      <alignment vertical="center"/>
    </xf>
    <xf numFmtId="0" fontId="19" fillId="3" borderId="11" xfId="0" applyFont="1" applyFill="1" applyBorder="1">
      <alignment vertical="center"/>
    </xf>
    <xf numFmtId="0" fontId="7" fillId="3" borderId="13" xfId="0" applyFont="1" applyFill="1" applyBorder="1">
      <alignment vertical="center"/>
    </xf>
    <xf numFmtId="0" fontId="7" fillId="3" borderId="10" xfId="0" applyFont="1" applyFill="1" applyBorder="1">
      <alignment vertical="center"/>
    </xf>
    <xf numFmtId="0" fontId="7" fillId="3" borderId="17" xfId="0" applyFont="1" applyFill="1" applyBorder="1">
      <alignment vertical="center"/>
    </xf>
    <xf numFmtId="0" fontId="19" fillId="3" borderId="18" xfId="0" applyFont="1" applyFill="1" applyBorder="1">
      <alignment vertical="center"/>
    </xf>
    <xf numFmtId="0" fontId="19" fillId="3" borderId="19" xfId="0" applyFont="1" applyFill="1" applyBorder="1">
      <alignment vertical="center"/>
    </xf>
    <xf numFmtId="181" fontId="7" fillId="4" borderId="34" xfId="0" applyNumberFormat="1" applyFont="1" applyFill="1" applyBorder="1" applyAlignment="1" applyProtection="1">
      <alignment horizontal="center" vertical="center" shrinkToFit="1"/>
      <protection locked="0"/>
    </xf>
    <xf numFmtId="181" fontId="7" fillId="4" borderId="35" xfId="0" applyNumberFormat="1" applyFont="1" applyFill="1" applyBorder="1" applyAlignment="1" applyProtection="1">
      <alignment horizontal="center" vertical="center" shrinkToFit="1"/>
      <protection locked="0"/>
    </xf>
    <xf numFmtId="181" fontId="7" fillId="4" borderId="36" xfId="0" applyNumberFormat="1" applyFont="1" applyFill="1" applyBorder="1" applyAlignment="1" applyProtection="1">
      <alignment horizontal="center" vertical="center" shrinkToFit="1"/>
      <protection locked="0"/>
    </xf>
    <xf numFmtId="181" fontId="7" fillId="4" borderId="38" xfId="0" applyNumberFormat="1" applyFont="1" applyFill="1" applyBorder="1" applyAlignment="1" applyProtection="1">
      <alignment horizontal="center" vertical="center" shrinkToFit="1"/>
      <protection locked="0"/>
    </xf>
    <xf numFmtId="181" fontId="7" fillId="4" borderId="39" xfId="0" applyNumberFormat="1" applyFont="1" applyFill="1" applyBorder="1" applyAlignment="1" applyProtection="1">
      <alignment horizontal="center" vertical="center" shrinkToFit="1"/>
      <protection locked="0"/>
    </xf>
    <xf numFmtId="181" fontId="7" fillId="4" borderId="40" xfId="0" applyNumberFormat="1" applyFont="1" applyFill="1" applyBorder="1" applyAlignment="1" applyProtection="1">
      <alignment horizontal="center" vertical="center" shrinkToFit="1"/>
      <protection locked="0"/>
    </xf>
    <xf numFmtId="181" fontId="7" fillId="4" borderId="17" xfId="0" applyNumberFormat="1" applyFont="1" applyFill="1" applyBorder="1" applyAlignment="1" applyProtection="1">
      <alignment horizontal="center" vertical="center" shrinkToFit="1"/>
      <protection locked="0"/>
    </xf>
    <xf numFmtId="181" fontId="7" fillId="4" borderId="18" xfId="0" applyNumberFormat="1" applyFont="1" applyFill="1" applyBorder="1" applyAlignment="1" applyProtection="1">
      <alignment horizontal="center" vertical="center" shrinkToFit="1"/>
      <protection locked="0"/>
    </xf>
    <xf numFmtId="181" fontId="7" fillId="4" borderId="19" xfId="0" applyNumberFormat="1" applyFont="1" applyFill="1" applyBorder="1" applyAlignment="1" applyProtection="1">
      <alignment horizontal="center" vertical="center" shrinkToFit="1"/>
      <protection locked="0"/>
    </xf>
    <xf numFmtId="181" fontId="7" fillId="4" borderId="9" xfId="0" applyNumberFormat="1" applyFont="1" applyFill="1" applyBorder="1" applyAlignment="1" applyProtection="1">
      <alignment horizontal="center" vertical="center" shrinkToFit="1"/>
      <protection locked="0"/>
    </xf>
    <xf numFmtId="181" fontId="7" fillId="4" borderId="10" xfId="0" applyNumberFormat="1" applyFont="1" applyFill="1" applyBorder="1" applyAlignment="1" applyProtection="1">
      <alignment horizontal="center" vertical="center" shrinkToFit="1"/>
      <protection locked="0"/>
    </xf>
    <xf numFmtId="181" fontId="7" fillId="4" borderId="11" xfId="0" applyNumberFormat="1" applyFont="1" applyFill="1" applyBorder="1" applyAlignment="1" applyProtection="1">
      <alignment horizontal="center" vertical="center" shrinkToFit="1"/>
      <protection locked="0"/>
    </xf>
    <xf numFmtId="0" fontId="19" fillId="3" borderId="10" xfId="0" applyFont="1" applyFill="1" applyBorder="1" applyAlignment="1">
      <alignment vertical="center" shrinkToFit="1"/>
    </xf>
    <xf numFmtId="0" fontId="19" fillId="3" borderId="4" xfId="0" applyFont="1" applyFill="1" applyBorder="1" applyAlignment="1">
      <alignment horizontal="center" vertical="center" shrinkToFit="1"/>
    </xf>
    <xf numFmtId="176" fontId="15" fillId="3" borderId="0" xfId="0" applyNumberFormat="1" applyFont="1" applyFill="1">
      <alignment vertical="center"/>
    </xf>
    <xf numFmtId="177" fontId="15" fillId="3" borderId="0" xfId="1" applyNumberFormat="1" applyFont="1" applyFill="1" applyBorder="1" applyAlignment="1" applyProtection="1">
      <alignment vertical="center"/>
    </xf>
    <xf numFmtId="0" fontId="4" fillId="0" borderId="2" xfId="0" applyFont="1" applyBorder="1">
      <alignment vertical="center"/>
    </xf>
    <xf numFmtId="0" fontId="7" fillId="4" borderId="13" xfId="0" applyFont="1" applyFill="1" applyBorder="1" applyAlignment="1" applyProtection="1">
      <alignment horizontal="center" vertical="center"/>
      <protection locked="0"/>
    </xf>
    <xf numFmtId="0" fontId="7" fillId="4" borderId="12" xfId="0" applyFont="1" applyFill="1" applyBorder="1" applyAlignment="1" applyProtection="1">
      <alignment horizontal="center" vertical="center"/>
      <protection locked="0"/>
    </xf>
    <xf numFmtId="0" fontId="7" fillId="4" borderId="58" xfId="0" applyFont="1" applyFill="1" applyBorder="1" applyAlignment="1" applyProtection="1">
      <alignment horizontal="center" vertical="center"/>
      <protection locked="0"/>
    </xf>
    <xf numFmtId="0" fontId="7" fillId="4" borderId="59" xfId="0" applyFont="1" applyFill="1" applyBorder="1" applyAlignment="1" applyProtection="1">
      <alignment horizontal="center" vertical="center"/>
      <protection locked="0"/>
    </xf>
    <xf numFmtId="0" fontId="7" fillId="3" borderId="13" xfId="0" applyFont="1" applyFill="1" applyBorder="1" applyAlignment="1">
      <alignment horizontal="center" vertical="center"/>
    </xf>
    <xf numFmtId="0" fontId="7" fillId="3" borderId="12" xfId="0" applyFont="1" applyFill="1" applyBorder="1" applyAlignment="1">
      <alignment horizontal="center" vertical="center"/>
    </xf>
    <xf numFmtId="0" fontId="8" fillId="2" borderId="0" xfId="0" applyFont="1" applyFill="1" applyAlignment="1" applyProtection="1">
      <alignment horizontal="center" vertical="center"/>
      <protection locked="0"/>
    </xf>
    <xf numFmtId="0" fontId="8" fillId="4" borderId="0" xfId="0" applyFont="1" applyFill="1" applyAlignment="1" applyProtection="1">
      <alignment horizontal="center" vertical="center"/>
      <protection locked="0"/>
    </xf>
    <xf numFmtId="0" fontId="8" fillId="0" borderId="0" xfId="0" applyFont="1" applyAlignment="1">
      <alignment horizontal="center" vertical="center"/>
    </xf>
    <xf numFmtId="0" fontId="7" fillId="2" borderId="10" xfId="0" applyFont="1" applyFill="1" applyBorder="1" applyAlignment="1" applyProtection="1">
      <alignment horizontal="center" vertical="center"/>
      <protection locked="0"/>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9"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0" xfId="0" applyFont="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21" xfId="0" quotePrefix="1" applyFont="1" applyBorder="1" applyAlignment="1">
      <alignment horizontal="center" vertical="center"/>
    </xf>
    <xf numFmtId="0" fontId="7" fillId="0" borderId="2" xfId="0" applyFont="1" applyBorder="1" applyAlignment="1">
      <alignment horizontal="center" vertical="center"/>
    </xf>
    <xf numFmtId="0" fontId="7" fillId="4" borderId="45" xfId="0" applyFont="1" applyFill="1" applyBorder="1" applyAlignment="1" applyProtection="1">
      <alignment horizontal="left" vertical="center" wrapText="1"/>
      <protection locked="0"/>
    </xf>
    <xf numFmtId="0" fontId="7" fillId="4" borderId="52" xfId="0" applyFont="1" applyFill="1" applyBorder="1" applyAlignment="1" applyProtection="1">
      <alignment horizontal="left" vertical="center" wrapText="1"/>
      <protection locked="0"/>
    </xf>
    <xf numFmtId="0" fontId="7" fillId="4" borderId="48" xfId="0" applyFont="1" applyFill="1" applyBorder="1" applyAlignment="1" applyProtection="1">
      <alignment horizontal="left" vertical="center" wrapText="1"/>
      <protection locked="0"/>
    </xf>
    <xf numFmtId="0" fontId="4" fillId="2" borderId="24" xfId="0" applyFont="1" applyFill="1" applyBorder="1" applyAlignment="1" applyProtection="1">
      <alignment horizontal="center" vertical="center" wrapText="1"/>
      <protection locked="0"/>
    </xf>
    <xf numFmtId="0" fontId="4" fillId="2" borderId="12" xfId="0" applyFont="1" applyFill="1" applyBorder="1" applyAlignment="1" applyProtection="1">
      <alignment horizontal="center" vertical="center" wrapText="1"/>
      <protection locked="0"/>
    </xf>
    <xf numFmtId="0" fontId="7" fillId="2" borderId="13" xfId="0" applyFont="1" applyFill="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locked="0"/>
    </xf>
    <xf numFmtId="0" fontId="7" fillId="2" borderId="13" xfId="0" applyFont="1" applyFill="1" applyBorder="1" applyAlignment="1" applyProtection="1">
      <alignment horizontal="center" vertical="center" shrinkToFit="1"/>
      <protection locked="0"/>
    </xf>
    <xf numFmtId="0" fontId="7" fillId="2" borderId="22" xfId="0" applyFont="1" applyFill="1" applyBorder="1" applyAlignment="1" applyProtection="1">
      <alignment horizontal="center" vertical="center" shrinkToFit="1"/>
      <protection locked="0"/>
    </xf>
    <xf numFmtId="0" fontId="7" fillId="2"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wrapText="1"/>
      <protection locked="0"/>
    </xf>
    <xf numFmtId="0" fontId="7" fillId="4" borderId="22" xfId="0" applyFont="1" applyFill="1" applyBorder="1" applyAlignment="1" applyProtection="1">
      <alignment horizontal="center" vertical="center" wrapText="1"/>
      <protection locked="0"/>
    </xf>
    <xf numFmtId="0" fontId="7" fillId="4" borderId="23" xfId="0" applyFont="1" applyFill="1" applyBorder="1" applyAlignment="1" applyProtection="1">
      <alignment horizontal="center" vertical="center" wrapText="1"/>
      <protection locked="0"/>
    </xf>
    <xf numFmtId="181" fontId="8" fillId="3" borderId="24" xfId="0" applyNumberFormat="1" applyFont="1" applyFill="1" applyBorder="1" applyAlignment="1">
      <alignment horizontal="center" vertical="center" wrapText="1"/>
    </xf>
    <xf numFmtId="181" fontId="8" fillId="3" borderId="23" xfId="0" applyNumberFormat="1" applyFont="1" applyFill="1" applyBorder="1" applyAlignment="1">
      <alignment horizontal="center" vertical="center" wrapText="1"/>
    </xf>
    <xf numFmtId="181" fontId="8" fillId="3" borderId="24" xfId="1" applyNumberFormat="1" applyFont="1" applyFill="1" applyBorder="1" applyAlignment="1" applyProtection="1">
      <alignment horizontal="center" vertical="center" wrapText="1"/>
    </xf>
    <xf numFmtId="181" fontId="8" fillId="3" borderId="23" xfId="1" applyNumberFormat="1" applyFont="1" applyFill="1" applyBorder="1" applyAlignment="1" applyProtection="1">
      <alignment horizontal="center" vertical="center" wrapText="1"/>
    </xf>
    <xf numFmtId="0" fontId="7" fillId="4" borderId="24" xfId="0" applyFont="1" applyFill="1" applyBorder="1" applyAlignment="1" applyProtection="1">
      <alignment horizontal="left" vertical="center" wrapText="1"/>
      <protection locked="0"/>
    </xf>
    <xf numFmtId="0" fontId="7" fillId="4" borderId="22" xfId="0" applyFont="1" applyFill="1" applyBorder="1" applyAlignment="1" applyProtection="1">
      <alignment horizontal="left" vertical="center" wrapText="1"/>
      <protection locked="0"/>
    </xf>
    <xf numFmtId="0" fontId="7" fillId="4" borderId="23" xfId="0" applyFont="1" applyFill="1" applyBorder="1" applyAlignment="1" applyProtection="1">
      <alignment horizontal="left" vertical="center" wrapText="1"/>
      <protection locked="0"/>
    </xf>
    <xf numFmtId="0" fontId="4" fillId="2" borderId="45" xfId="0" applyFont="1" applyFill="1" applyBorder="1" applyAlignment="1" applyProtection="1">
      <alignment horizontal="center" vertical="center" wrapText="1"/>
      <protection locked="0"/>
    </xf>
    <xf numFmtId="0" fontId="4" fillId="2" borderId="46" xfId="0" applyFont="1" applyFill="1" applyBorder="1" applyAlignment="1" applyProtection="1">
      <alignment horizontal="center" vertical="center" wrapText="1"/>
      <protection locked="0"/>
    </xf>
    <xf numFmtId="0" fontId="7" fillId="2" borderId="51" xfId="0" applyFont="1" applyFill="1" applyBorder="1" applyAlignment="1" applyProtection="1">
      <alignment horizontal="center" vertical="center" wrapText="1"/>
      <protection locked="0"/>
    </xf>
    <xf numFmtId="0" fontId="7" fillId="2" borderId="46" xfId="0" applyFont="1" applyFill="1" applyBorder="1" applyAlignment="1" applyProtection="1">
      <alignment horizontal="center" vertical="center" wrapText="1"/>
      <protection locked="0"/>
    </xf>
    <xf numFmtId="0" fontId="7" fillId="2" borderId="51" xfId="0" applyFont="1" applyFill="1" applyBorder="1" applyAlignment="1" applyProtection="1">
      <alignment horizontal="center" vertical="center" shrinkToFit="1"/>
      <protection locked="0"/>
    </xf>
    <xf numFmtId="0" fontId="7" fillId="2" borderId="52" xfId="0" applyFont="1" applyFill="1" applyBorder="1" applyAlignment="1" applyProtection="1">
      <alignment horizontal="center" vertical="center" shrinkToFit="1"/>
      <protection locked="0"/>
    </xf>
    <xf numFmtId="0" fontId="7" fillId="2" borderId="46" xfId="0" applyFont="1" applyFill="1" applyBorder="1" applyAlignment="1" applyProtection="1">
      <alignment horizontal="center" vertical="center" shrinkToFit="1"/>
      <protection locked="0"/>
    </xf>
    <xf numFmtId="0" fontId="7" fillId="4" borderId="51" xfId="0" applyFont="1" applyFill="1" applyBorder="1" applyAlignment="1" applyProtection="1">
      <alignment horizontal="center" vertical="center" wrapText="1"/>
      <protection locked="0"/>
    </xf>
    <xf numFmtId="0" fontId="7" fillId="4" borderId="52" xfId="0" applyFont="1" applyFill="1" applyBorder="1" applyAlignment="1" applyProtection="1">
      <alignment horizontal="center" vertical="center" wrapText="1"/>
      <protection locked="0"/>
    </xf>
    <xf numFmtId="0" fontId="7" fillId="4" borderId="48" xfId="0" applyFont="1" applyFill="1" applyBorder="1" applyAlignment="1" applyProtection="1">
      <alignment horizontal="center" vertical="center" wrapText="1"/>
      <protection locked="0"/>
    </xf>
    <xf numFmtId="181" fontId="8" fillId="3" borderId="45" xfId="0" applyNumberFormat="1" applyFont="1" applyFill="1" applyBorder="1" applyAlignment="1">
      <alignment horizontal="center" vertical="center" wrapText="1"/>
    </xf>
    <xf numFmtId="181" fontId="8" fillId="3" borderId="48" xfId="0" applyNumberFormat="1" applyFont="1" applyFill="1" applyBorder="1" applyAlignment="1">
      <alignment horizontal="center" vertical="center" wrapText="1"/>
    </xf>
    <xf numFmtId="181" fontId="8" fillId="3" borderId="45" xfId="1" applyNumberFormat="1" applyFont="1" applyFill="1" applyBorder="1" applyAlignment="1" applyProtection="1">
      <alignment horizontal="center" vertical="center" wrapText="1"/>
    </xf>
    <xf numFmtId="181" fontId="8" fillId="3" borderId="48" xfId="1" applyNumberFormat="1" applyFont="1" applyFill="1" applyBorder="1" applyAlignment="1" applyProtection="1">
      <alignment horizontal="center" vertical="center" wrapText="1"/>
    </xf>
    <xf numFmtId="0" fontId="4" fillId="2" borderId="47" xfId="0" applyFont="1" applyFill="1" applyBorder="1" applyAlignment="1" applyProtection="1">
      <alignment horizontal="center" vertical="center" wrapText="1"/>
      <protection locked="0"/>
    </xf>
    <xf numFmtId="0" fontId="4" fillId="2" borderId="44" xfId="0" applyFont="1" applyFill="1" applyBorder="1" applyAlignment="1" applyProtection="1">
      <alignment horizontal="center" vertical="center" wrapText="1"/>
      <protection locked="0"/>
    </xf>
    <xf numFmtId="0" fontId="7" fillId="2" borderId="55" xfId="0" applyFont="1" applyFill="1" applyBorder="1" applyAlignment="1" applyProtection="1">
      <alignment horizontal="center" vertical="center" wrapText="1"/>
      <protection locked="0"/>
    </xf>
    <xf numFmtId="0" fontId="7" fillId="2" borderId="44" xfId="0" applyFont="1" applyFill="1" applyBorder="1" applyAlignment="1" applyProtection="1">
      <alignment horizontal="center" vertical="center" wrapText="1"/>
      <protection locked="0"/>
    </xf>
    <xf numFmtId="0" fontId="7" fillId="2" borderId="55" xfId="0" applyFont="1" applyFill="1" applyBorder="1" applyAlignment="1" applyProtection="1">
      <alignment horizontal="center" vertical="center" shrinkToFit="1"/>
      <protection locked="0"/>
    </xf>
    <xf numFmtId="0" fontId="7" fillId="2" borderId="56" xfId="0" applyFont="1" applyFill="1" applyBorder="1" applyAlignment="1" applyProtection="1">
      <alignment horizontal="center" vertical="center" shrinkToFit="1"/>
      <protection locked="0"/>
    </xf>
    <xf numFmtId="0" fontId="7" fillId="2" borderId="44" xfId="0" applyFont="1" applyFill="1" applyBorder="1" applyAlignment="1" applyProtection="1">
      <alignment horizontal="center" vertical="center" shrinkToFit="1"/>
      <protection locked="0"/>
    </xf>
    <xf numFmtId="0" fontId="7" fillId="4" borderId="55" xfId="0" applyFont="1" applyFill="1" applyBorder="1" applyAlignment="1" applyProtection="1">
      <alignment horizontal="center" vertical="center" wrapText="1"/>
      <protection locked="0"/>
    </xf>
    <xf numFmtId="0" fontId="7" fillId="4" borderId="56" xfId="0" applyFont="1" applyFill="1" applyBorder="1" applyAlignment="1" applyProtection="1">
      <alignment horizontal="center" vertical="center" wrapText="1"/>
      <protection locked="0"/>
    </xf>
    <xf numFmtId="0" fontId="7" fillId="4" borderId="57" xfId="0" applyFont="1" applyFill="1" applyBorder="1" applyAlignment="1" applyProtection="1">
      <alignment horizontal="center" vertical="center" wrapText="1"/>
      <protection locked="0"/>
    </xf>
    <xf numFmtId="181" fontId="8" fillId="3" borderId="47" xfId="0" applyNumberFormat="1" applyFont="1" applyFill="1" applyBorder="1" applyAlignment="1">
      <alignment horizontal="center" vertical="center" wrapText="1"/>
    </xf>
    <xf numFmtId="181" fontId="8" fillId="3" borderId="57" xfId="0" applyNumberFormat="1" applyFont="1" applyFill="1" applyBorder="1" applyAlignment="1">
      <alignment horizontal="center" vertical="center" wrapText="1"/>
    </xf>
    <xf numFmtId="181" fontId="8" fillId="3" borderId="47" xfId="1" applyNumberFormat="1" applyFont="1" applyFill="1" applyBorder="1" applyAlignment="1" applyProtection="1">
      <alignment horizontal="center" vertical="center" wrapText="1"/>
    </xf>
    <xf numFmtId="181" fontId="8" fillId="3" borderId="57" xfId="1" applyNumberFormat="1" applyFont="1" applyFill="1" applyBorder="1" applyAlignment="1" applyProtection="1">
      <alignment horizontal="center" vertical="center" wrapText="1"/>
    </xf>
    <xf numFmtId="0" fontId="7" fillId="4" borderId="47" xfId="0" applyFont="1" applyFill="1" applyBorder="1" applyAlignment="1" applyProtection="1">
      <alignment horizontal="left" vertical="center" wrapText="1"/>
      <protection locked="0"/>
    </xf>
    <xf numFmtId="0" fontId="7" fillId="4" borderId="56" xfId="0" applyFont="1" applyFill="1" applyBorder="1" applyAlignment="1" applyProtection="1">
      <alignment horizontal="left" vertical="center" wrapText="1"/>
      <protection locked="0"/>
    </xf>
    <xf numFmtId="0" fontId="7" fillId="4" borderId="57" xfId="0" applyFont="1" applyFill="1" applyBorder="1" applyAlignment="1" applyProtection="1">
      <alignment horizontal="left" vertical="center" wrapText="1"/>
      <protection locked="0"/>
    </xf>
    <xf numFmtId="0" fontId="15" fillId="0" borderId="0" xfId="0" applyFont="1" applyAlignment="1">
      <alignment horizontal="center" vertical="center"/>
    </xf>
    <xf numFmtId="0" fontId="15" fillId="0" borderId="29" xfId="0" applyFont="1" applyBorder="1" applyAlignment="1">
      <alignment horizontal="center" vertical="center"/>
    </xf>
    <xf numFmtId="0" fontId="4" fillId="0" borderId="0" xfId="0" applyFont="1" applyAlignment="1">
      <alignment horizontal="center" vertical="center" wrapText="1"/>
    </xf>
    <xf numFmtId="0" fontId="15" fillId="0" borderId="13" xfId="0" applyFont="1" applyBorder="1" applyAlignment="1">
      <alignment horizontal="center" vertical="center"/>
    </xf>
    <xf numFmtId="0" fontId="15" fillId="0" borderId="12" xfId="0" applyFont="1" applyBorder="1" applyAlignment="1">
      <alignment horizontal="center" vertical="center"/>
    </xf>
    <xf numFmtId="0" fontId="15" fillId="0" borderId="22" xfId="0" applyFont="1" applyBorder="1" applyAlignment="1">
      <alignment horizontal="center" vertical="center"/>
    </xf>
    <xf numFmtId="180" fontId="15" fillId="0" borderId="13" xfId="0" applyNumberFormat="1" applyFont="1" applyBorder="1" applyAlignment="1">
      <alignment horizontal="right" vertical="center"/>
    </xf>
    <xf numFmtId="180" fontId="15" fillId="0" borderId="12" xfId="0" applyNumberFormat="1" applyFont="1" applyBorder="1" applyAlignment="1">
      <alignment horizontal="right" vertical="center"/>
    </xf>
    <xf numFmtId="180" fontId="15" fillId="0" borderId="13" xfId="1" applyNumberFormat="1" applyFont="1" applyFill="1" applyBorder="1" applyAlignment="1" applyProtection="1">
      <alignment horizontal="right" vertical="center"/>
    </xf>
    <xf numFmtId="180" fontId="15" fillId="0" borderId="12" xfId="1" applyNumberFormat="1" applyFont="1" applyFill="1" applyBorder="1" applyAlignment="1" applyProtection="1">
      <alignment horizontal="right" vertical="center"/>
    </xf>
    <xf numFmtId="180" fontId="15" fillId="4" borderId="13" xfId="0" applyNumberFormat="1" applyFont="1" applyFill="1" applyBorder="1" applyAlignment="1" applyProtection="1">
      <alignment horizontal="right" vertical="center"/>
      <protection locked="0"/>
    </xf>
    <xf numFmtId="180" fontId="15" fillId="4" borderId="12" xfId="0" applyNumberFormat="1" applyFont="1" applyFill="1" applyBorder="1" applyAlignment="1" applyProtection="1">
      <alignment horizontal="right" vertical="center"/>
      <protection locked="0"/>
    </xf>
    <xf numFmtId="180" fontId="15" fillId="4" borderId="13" xfId="1" applyNumberFormat="1" applyFont="1" applyFill="1" applyBorder="1" applyAlignment="1" applyProtection="1">
      <alignment horizontal="right" vertical="center"/>
      <protection locked="0"/>
    </xf>
    <xf numFmtId="180" fontId="15" fillId="4" borderId="12" xfId="1" applyNumberFormat="1" applyFont="1" applyFill="1" applyBorder="1" applyAlignment="1" applyProtection="1">
      <alignment horizontal="right" vertical="center"/>
      <protection locked="0"/>
    </xf>
    <xf numFmtId="0" fontId="15" fillId="3" borderId="0" xfId="0" applyFont="1" applyFill="1" applyAlignment="1">
      <alignment horizontal="center" vertical="center"/>
    </xf>
    <xf numFmtId="0" fontId="15" fillId="3" borderId="0" xfId="0" applyFont="1" applyFill="1" applyAlignment="1">
      <alignment horizontal="right" vertical="center"/>
    </xf>
    <xf numFmtId="177" fontId="15" fillId="3" borderId="0" xfId="0" applyNumberFormat="1" applyFont="1" applyFill="1" applyAlignment="1">
      <alignment horizontal="center" vertical="center"/>
    </xf>
    <xf numFmtId="176" fontId="15" fillId="0" borderId="13" xfId="0" applyNumberFormat="1" applyFont="1" applyBorder="1" applyAlignment="1">
      <alignment horizontal="center" vertical="center"/>
    </xf>
    <xf numFmtId="176" fontId="15" fillId="0" borderId="22" xfId="0" applyNumberFormat="1" applyFont="1" applyBorder="1" applyAlignment="1">
      <alignment horizontal="center" vertical="center"/>
    </xf>
    <xf numFmtId="176" fontId="15" fillId="0" borderId="12" xfId="0" applyNumberFormat="1" applyFont="1" applyBorder="1" applyAlignment="1">
      <alignment horizontal="center" vertical="center"/>
    </xf>
    <xf numFmtId="178" fontId="15" fillId="3" borderId="13" xfId="0" applyNumberFormat="1" applyFont="1" applyFill="1" applyBorder="1" applyAlignment="1">
      <alignment horizontal="center" vertical="center"/>
    </xf>
    <xf numFmtId="178" fontId="15" fillId="3" borderId="22" xfId="0" applyNumberFormat="1" applyFont="1" applyFill="1" applyBorder="1" applyAlignment="1">
      <alignment horizontal="center" vertical="center"/>
    </xf>
    <xf numFmtId="178" fontId="15" fillId="3" borderId="12" xfId="0" applyNumberFormat="1" applyFont="1" applyFill="1" applyBorder="1" applyAlignment="1">
      <alignment horizontal="center" vertical="center"/>
    </xf>
    <xf numFmtId="0" fontId="15" fillId="4" borderId="13" xfId="0" applyFont="1" applyFill="1" applyBorder="1" applyAlignment="1" applyProtection="1">
      <alignment horizontal="center" vertical="center"/>
      <protection locked="0"/>
    </xf>
    <xf numFmtId="0" fontId="15" fillId="4" borderId="12" xfId="0" applyFont="1" applyFill="1" applyBorder="1" applyAlignment="1" applyProtection="1">
      <alignment horizontal="center" vertical="center"/>
      <protection locked="0"/>
    </xf>
    <xf numFmtId="180" fontId="15" fillId="0" borderId="13" xfId="0" applyNumberFormat="1" applyFont="1" applyBorder="1" applyAlignment="1">
      <alignment horizontal="center" vertical="center"/>
    </xf>
    <xf numFmtId="180" fontId="15" fillId="0" borderId="22" xfId="0" applyNumberFormat="1" applyFont="1" applyBorder="1" applyAlignment="1">
      <alignment horizontal="center" vertical="center"/>
    </xf>
    <xf numFmtId="180" fontId="15" fillId="0" borderId="12" xfId="0" applyNumberFormat="1" applyFont="1" applyBorder="1" applyAlignment="1">
      <alignment horizontal="center" vertical="center"/>
    </xf>
    <xf numFmtId="0" fontId="4" fillId="3" borderId="0" xfId="0" applyFont="1" applyFill="1" applyAlignment="1">
      <alignment horizontal="left" vertical="center"/>
    </xf>
    <xf numFmtId="0" fontId="19" fillId="3" borderId="41" xfId="0" applyFont="1" applyFill="1" applyBorder="1" applyAlignment="1">
      <alignment horizontal="center" vertical="center"/>
    </xf>
    <xf numFmtId="0" fontId="19" fillId="3" borderId="42" xfId="0" applyFont="1" applyFill="1" applyBorder="1" applyAlignment="1">
      <alignment horizontal="center" vertical="center"/>
    </xf>
  </cellXfs>
  <cellStyles count="2">
    <cellStyle name="桁区切り" xfId="1" builtinId="6"/>
    <cellStyle name="標準" xfId="0" builtinId="0"/>
  </cellStyles>
  <dxfs count="9">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ECFF"/>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88900</xdr:rowOff>
    </xdr:from>
    <xdr:to>
      <xdr:col>3</xdr:col>
      <xdr:colOff>279400</xdr:colOff>
      <xdr:row>2</xdr:row>
      <xdr:rowOff>177800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0" y="3429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352425</xdr:colOff>
      <xdr:row>3</xdr:row>
      <xdr:rowOff>38100</xdr:rowOff>
    </xdr:from>
    <xdr:to>
      <xdr:col>3</xdr:col>
      <xdr:colOff>533400</xdr:colOff>
      <xdr:row>4</xdr:row>
      <xdr:rowOff>200025</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5095875" y="876300"/>
          <a:ext cx="180975"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171450</xdr:colOff>
      <xdr:row>66</xdr:row>
      <xdr:rowOff>104774</xdr:rowOff>
    </xdr:from>
    <xdr:to>
      <xdr:col>14</xdr:col>
      <xdr:colOff>466725</xdr:colOff>
      <xdr:row>75</xdr:row>
      <xdr:rowOff>47624</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71450" y="17059274"/>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a:t>
          </a:r>
          <a:r>
            <a:rPr kumimoji="1" lang="ja-JP" altLang="en-US" sz="1100">
              <a:solidFill>
                <a:sysClr val="windowText" lastClr="000000"/>
              </a:solidFill>
              <a:effectLst/>
              <a:latin typeface="+mn-lt"/>
              <a:ea typeface="+mn-ea"/>
              <a:cs typeface="+mn-cs"/>
            </a:rPr>
            <a:t>代替</a:t>
          </a:r>
          <a:r>
            <a:rPr kumimoji="1" lang="ja-JP" altLang="ja-JP" sz="1100">
              <a:solidFill>
                <a:sysClr val="windowText" lastClr="000000"/>
              </a:solidFill>
              <a:effectLst/>
              <a:latin typeface="+mn-lt"/>
              <a:ea typeface="+mn-ea"/>
              <a:cs typeface="+mn-cs"/>
            </a:rPr>
            <a:t>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323850</xdr:colOff>
      <xdr:row>3</xdr:row>
      <xdr:rowOff>0</xdr:rowOff>
    </xdr:from>
    <xdr:to>
      <xdr:col>6</xdr:col>
      <xdr:colOff>895350</xdr:colOff>
      <xdr:row>6</xdr:row>
      <xdr:rowOff>57150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4114800" y="971550"/>
          <a:ext cx="9858375"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F56"/>
  <sheetViews>
    <sheetView showGridLines="0" view="pageBreakPreview" zoomScaleNormal="55" zoomScaleSheetLayoutView="100" workbookViewId="0"/>
  </sheetViews>
  <sheetFormatPr defaultColWidth="4.5" defaultRowHeight="20.25" customHeight="1" x14ac:dyDescent="0.4"/>
  <cols>
    <col min="1" max="1" width="1.375" style="29" customWidth="1"/>
    <col min="2" max="56" width="5.625" style="29" customWidth="1"/>
    <col min="57" max="16384" width="4.5" style="29"/>
  </cols>
  <sheetData>
    <row r="1" spans="1:57" s="28" customFormat="1" ht="20.25" customHeight="1" x14ac:dyDescent="0.4">
      <c r="A1" s="8"/>
      <c r="B1" s="8"/>
      <c r="C1" s="30" t="s">
        <v>150</v>
      </c>
      <c r="D1" s="30"/>
      <c r="E1" s="8"/>
      <c r="F1" s="8"/>
      <c r="G1" s="31" t="s">
        <v>15</v>
      </c>
      <c r="H1" s="8"/>
      <c r="I1" s="8"/>
      <c r="J1" s="30"/>
      <c r="K1" s="30"/>
      <c r="L1" s="30"/>
      <c r="M1" s="30"/>
      <c r="N1" s="8"/>
      <c r="O1" s="8"/>
      <c r="P1" s="8"/>
      <c r="Q1" s="8"/>
      <c r="R1" s="8"/>
      <c r="S1" s="8"/>
      <c r="T1" s="8"/>
      <c r="U1" s="8"/>
      <c r="V1" s="8"/>
      <c r="W1" s="8"/>
      <c r="X1" s="8"/>
      <c r="Y1" s="8"/>
      <c r="Z1" s="8"/>
      <c r="AA1" s="8"/>
      <c r="AB1" s="8"/>
      <c r="AC1" s="8"/>
      <c r="AD1" s="8"/>
      <c r="AE1" s="8"/>
      <c r="AF1" s="8"/>
      <c r="AG1" s="8"/>
      <c r="AH1" s="8"/>
      <c r="AI1" s="8"/>
      <c r="AJ1" s="8"/>
      <c r="AK1" s="4" t="s">
        <v>18</v>
      </c>
      <c r="AL1" s="4" t="s">
        <v>16</v>
      </c>
      <c r="AM1" s="130" t="s">
        <v>119</v>
      </c>
      <c r="AN1" s="130"/>
      <c r="AO1" s="130"/>
      <c r="AP1" s="130"/>
      <c r="AQ1" s="130"/>
      <c r="AR1" s="130"/>
      <c r="AS1" s="130"/>
      <c r="AT1" s="130"/>
      <c r="AU1" s="130"/>
      <c r="AV1" s="130"/>
      <c r="AW1" s="130"/>
      <c r="AX1" s="130"/>
      <c r="AY1" s="130"/>
      <c r="AZ1" s="130"/>
      <c r="BA1" s="130"/>
      <c r="BB1" s="32" t="s">
        <v>0</v>
      </c>
      <c r="BC1" s="8"/>
      <c r="BD1" s="8"/>
    </row>
    <row r="2" spans="1:57" s="26" customFormat="1" ht="20.25" customHeight="1" x14ac:dyDescent="0.4">
      <c r="A2" s="3"/>
      <c r="B2" s="3"/>
      <c r="C2" s="3"/>
      <c r="D2" s="31"/>
      <c r="E2" s="3"/>
      <c r="F2" s="3"/>
      <c r="G2" s="3"/>
      <c r="H2" s="31"/>
      <c r="I2" s="4"/>
      <c r="J2" s="4"/>
      <c r="K2" s="4"/>
      <c r="L2" s="4"/>
      <c r="M2" s="4"/>
      <c r="N2" s="3"/>
      <c r="O2" s="3"/>
      <c r="P2" s="3"/>
      <c r="Q2" s="3"/>
      <c r="R2" s="3"/>
      <c r="S2" s="3"/>
      <c r="T2" s="4" t="s">
        <v>19</v>
      </c>
      <c r="U2" s="131">
        <v>6</v>
      </c>
      <c r="V2" s="131"/>
      <c r="W2" s="4" t="s">
        <v>16</v>
      </c>
      <c r="X2" s="132">
        <f>IF(U2=0,"",YEAR(DATE(2018+U2,1,1)))</f>
        <v>2024</v>
      </c>
      <c r="Y2" s="132"/>
      <c r="Z2" s="3" t="s">
        <v>20</v>
      </c>
      <c r="AA2" s="3" t="s">
        <v>21</v>
      </c>
      <c r="AB2" s="131">
        <v>4</v>
      </c>
      <c r="AC2" s="131"/>
      <c r="AD2" s="3" t="s">
        <v>22</v>
      </c>
      <c r="AE2" s="3"/>
      <c r="AF2" s="3"/>
      <c r="AG2" s="3"/>
      <c r="AH2" s="3"/>
      <c r="AI2" s="3"/>
      <c r="AJ2" s="32"/>
      <c r="AK2" s="4" t="s">
        <v>17</v>
      </c>
      <c r="AL2" s="4" t="s">
        <v>16</v>
      </c>
      <c r="AM2" s="131" t="s">
        <v>136</v>
      </c>
      <c r="AN2" s="131"/>
      <c r="AO2" s="131"/>
      <c r="AP2" s="131"/>
      <c r="AQ2" s="131"/>
      <c r="AR2" s="131"/>
      <c r="AS2" s="131"/>
      <c r="AT2" s="131"/>
      <c r="AU2" s="131"/>
      <c r="AV2" s="131"/>
      <c r="AW2" s="131"/>
      <c r="AX2" s="131"/>
      <c r="AY2" s="131"/>
      <c r="AZ2" s="131"/>
      <c r="BA2" s="131"/>
      <c r="BB2" s="32" t="s">
        <v>0</v>
      </c>
      <c r="BC2" s="4"/>
      <c r="BD2" s="4"/>
      <c r="BE2" s="27"/>
    </row>
    <row r="3" spans="1:57" s="26" customFormat="1" ht="20.25" customHeight="1" x14ac:dyDescent="0.4">
      <c r="A3" s="3"/>
      <c r="B3" s="3"/>
      <c r="C3" s="3"/>
      <c r="D3" s="31"/>
      <c r="E3" s="3"/>
      <c r="F3" s="3"/>
      <c r="G3" s="3"/>
      <c r="H3" s="31"/>
      <c r="I3" s="4"/>
      <c r="J3" s="4"/>
      <c r="K3" s="4"/>
      <c r="L3" s="4"/>
      <c r="M3" s="4"/>
      <c r="N3" s="3"/>
      <c r="O3" s="3"/>
      <c r="P3" s="3"/>
      <c r="Q3" s="3"/>
      <c r="R3" s="3"/>
      <c r="S3" s="3"/>
      <c r="T3" s="33"/>
      <c r="U3" s="35"/>
      <c r="V3" s="35"/>
      <c r="W3" s="36"/>
      <c r="X3" s="35"/>
      <c r="Y3" s="35"/>
      <c r="Z3" s="37"/>
      <c r="AA3" s="37"/>
      <c r="AB3" s="35"/>
      <c r="AC3" s="35"/>
      <c r="AD3" s="34"/>
      <c r="AE3" s="3"/>
      <c r="AF3" s="3"/>
      <c r="AG3" s="3"/>
      <c r="AH3" s="3"/>
      <c r="AI3" s="3"/>
      <c r="AJ3" s="32"/>
      <c r="AK3" s="4"/>
      <c r="AL3" s="4"/>
      <c r="AM3" s="38"/>
      <c r="AN3" s="38"/>
      <c r="AO3" s="38"/>
      <c r="AP3" s="38"/>
      <c r="AQ3" s="38"/>
      <c r="AR3" s="38"/>
      <c r="AS3" s="38"/>
      <c r="AT3" s="38"/>
      <c r="AU3" s="38"/>
      <c r="AV3" s="38"/>
      <c r="AW3" s="38"/>
      <c r="AX3" s="38"/>
      <c r="AY3" s="39" t="s">
        <v>83</v>
      </c>
      <c r="AZ3" s="133" t="s">
        <v>111</v>
      </c>
      <c r="BA3" s="133"/>
      <c r="BB3" s="133"/>
      <c r="BC3" s="133"/>
      <c r="BD3" s="4"/>
      <c r="BE3" s="27"/>
    </row>
    <row r="4" spans="1:57" s="26" customFormat="1" ht="20.25" customHeight="1" x14ac:dyDescent="0.4">
      <c r="A4" s="3"/>
      <c r="B4" s="40"/>
      <c r="C4" s="40"/>
      <c r="D4" s="40"/>
      <c r="E4" s="40"/>
      <c r="F4" s="40"/>
      <c r="G4" s="40"/>
      <c r="H4" s="40"/>
      <c r="I4" s="40"/>
      <c r="J4" s="41"/>
      <c r="K4" s="42"/>
      <c r="L4" s="42"/>
      <c r="M4" s="42"/>
      <c r="N4" s="42"/>
      <c r="O4" s="42"/>
      <c r="P4" s="43"/>
      <c r="Q4" s="42"/>
      <c r="R4" s="42"/>
      <c r="S4" s="3"/>
      <c r="T4" s="3"/>
      <c r="U4" s="3"/>
      <c r="V4" s="3"/>
      <c r="W4" s="3"/>
      <c r="X4" s="3"/>
      <c r="Y4" s="3"/>
      <c r="Z4" s="37"/>
      <c r="AA4" s="37"/>
      <c r="AB4" s="35"/>
      <c r="AC4" s="35"/>
      <c r="AD4" s="34"/>
      <c r="AE4" s="3"/>
      <c r="AF4" s="3"/>
      <c r="AG4" s="3"/>
      <c r="AH4" s="3"/>
      <c r="AI4" s="3"/>
      <c r="AJ4" s="32"/>
      <c r="AK4" s="4"/>
      <c r="AL4" s="4"/>
      <c r="AM4" s="38"/>
      <c r="AN4" s="38"/>
      <c r="AO4" s="38"/>
      <c r="AP4" s="38"/>
      <c r="AQ4" s="38"/>
      <c r="AR4" s="38"/>
      <c r="AS4" s="38"/>
      <c r="AT4" s="38"/>
      <c r="AU4" s="38"/>
      <c r="AV4" s="38"/>
      <c r="AW4" s="38"/>
      <c r="AX4" s="38"/>
      <c r="AY4" s="39" t="s">
        <v>104</v>
      </c>
      <c r="AZ4" s="133" t="s">
        <v>105</v>
      </c>
      <c r="BA4" s="133"/>
      <c r="BB4" s="133"/>
      <c r="BC4" s="133"/>
      <c r="BD4" s="4"/>
      <c r="BE4" s="27"/>
    </row>
    <row r="5" spans="1:57" s="26" customFormat="1" ht="20.25" customHeight="1" x14ac:dyDescent="0.4">
      <c r="A5" s="3"/>
      <c r="B5" s="44"/>
      <c r="C5" s="44"/>
      <c r="D5" s="44"/>
      <c r="E5" s="44"/>
      <c r="F5" s="44"/>
      <c r="G5" s="44"/>
      <c r="H5" s="44"/>
      <c r="I5" s="44"/>
      <c r="J5" s="42"/>
      <c r="K5" s="45"/>
      <c r="L5" s="46"/>
      <c r="M5" s="46"/>
      <c r="N5" s="46"/>
      <c r="O5" s="46"/>
      <c r="P5" s="44"/>
      <c r="Q5" s="40"/>
      <c r="R5" s="40"/>
      <c r="S5" s="8"/>
      <c r="T5" s="3"/>
      <c r="U5" s="3"/>
      <c r="V5" s="3"/>
      <c r="W5" s="3"/>
      <c r="X5" s="3"/>
      <c r="Y5" s="3"/>
      <c r="Z5" s="37"/>
      <c r="AA5" s="37"/>
      <c r="AB5" s="35"/>
      <c r="AC5" s="35"/>
      <c r="AD5" s="8"/>
      <c r="AE5" s="8"/>
      <c r="AF5" s="8"/>
      <c r="AG5" s="8"/>
      <c r="AH5" s="3"/>
      <c r="AI5" s="3"/>
      <c r="AJ5" s="8" t="s">
        <v>58</v>
      </c>
      <c r="AK5" s="8"/>
      <c r="AL5" s="8"/>
      <c r="AM5" s="8"/>
      <c r="AN5" s="8"/>
      <c r="AO5" s="8"/>
      <c r="AP5" s="8"/>
      <c r="AQ5" s="8"/>
      <c r="AR5" s="40"/>
      <c r="AS5" s="40"/>
      <c r="AT5" s="47"/>
      <c r="AU5" s="8"/>
      <c r="AV5" s="124">
        <v>40</v>
      </c>
      <c r="AW5" s="125"/>
      <c r="AX5" s="47" t="s">
        <v>23</v>
      </c>
      <c r="AY5" s="8"/>
      <c r="AZ5" s="126">
        <v>160</v>
      </c>
      <c r="BA5" s="127"/>
      <c r="BB5" s="47" t="s">
        <v>95</v>
      </c>
      <c r="BC5" s="8"/>
      <c r="BD5" s="3"/>
      <c r="BE5" s="27"/>
    </row>
    <row r="6" spans="1:57" s="26" customFormat="1" ht="20.25" customHeight="1" x14ac:dyDescent="0.4">
      <c r="A6" s="3"/>
      <c r="B6" s="44"/>
      <c r="C6" s="44"/>
      <c r="D6" s="44"/>
      <c r="E6" s="44"/>
      <c r="F6" s="44"/>
      <c r="G6" s="44"/>
      <c r="H6" s="44"/>
      <c r="I6" s="44"/>
      <c r="J6" s="44"/>
      <c r="K6" s="48"/>
      <c r="L6" s="48"/>
      <c r="M6" s="48"/>
      <c r="N6" s="44"/>
      <c r="O6" s="49"/>
      <c r="P6" s="50"/>
      <c r="Q6" s="50"/>
      <c r="R6" s="51"/>
      <c r="S6" s="52"/>
      <c r="T6" s="3"/>
      <c r="U6" s="3"/>
      <c r="V6" s="3"/>
      <c r="W6" s="3"/>
      <c r="X6" s="3"/>
      <c r="Y6" s="3"/>
      <c r="Z6" s="37"/>
      <c r="AA6" s="37"/>
      <c r="AB6" s="35"/>
      <c r="AC6" s="35"/>
      <c r="AD6" s="47"/>
      <c r="AE6" s="8"/>
      <c r="AF6" s="8"/>
      <c r="AG6" s="8"/>
      <c r="AH6" s="3"/>
      <c r="AI6" s="3"/>
      <c r="AJ6" s="3"/>
      <c r="AK6" s="3"/>
      <c r="AL6" s="8"/>
      <c r="AM6" s="8"/>
      <c r="AN6" s="53"/>
      <c r="AO6" s="54"/>
      <c r="AP6" s="54"/>
      <c r="AQ6" s="52"/>
      <c r="AR6" s="52"/>
      <c r="AS6" s="52"/>
      <c r="AT6" s="52"/>
      <c r="AU6" s="52"/>
      <c r="AV6" s="52"/>
      <c r="AW6" s="8" t="s">
        <v>24</v>
      </c>
      <c r="AX6" s="8"/>
      <c r="AY6" s="8"/>
      <c r="AZ6" s="128">
        <f>DAY(EOMONTH(DATE(X2,AB2,1),0))</f>
        <v>30</v>
      </c>
      <c r="BA6" s="129"/>
      <c r="BB6" s="47" t="s">
        <v>25</v>
      </c>
      <c r="BC6" s="3"/>
      <c r="BD6" s="3"/>
      <c r="BE6" s="27"/>
    </row>
    <row r="7" spans="1:57" ht="20.25" customHeight="1" thickBot="1" x14ac:dyDescent="0.45">
      <c r="A7" s="1"/>
      <c r="B7" s="1"/>
      <c r="C7" s="2"/>
      <c r="D7" s="2"/>
      <c r="E7" s="1"/>
      <c r="F7" s="1"/>
      <c r="G7" s="1"/>
      <c r="H7" s="1"/>
      <c r="I7" s="1"/>
      <c r="J7" s="1"/>
      <c r="K7" s="1"/>
      <c r="L7" s="1"/>
      <c r="M7" s="1"/>
      <c r="N7" s="1"/>
      <c r="O7" s="1"/>
      <c r="P7" s="1"/>
      <c r="Q7" s="1"/>
      <c r="R7" s="1"/>
      <c r="S7" s="2"/>
      <c r="T7" s="1"/>
      <c r="U7" s="1"/>
      <c r="V7" s="1"/>
      <c r="W7" s="1"/>
      <c r="X7" s="1"/>
      <c r="Y7" s="1"/>
      <c r="Z7" s="1"/>
      <c r="AA7" s="1"/>
      <c r="AB7" s="1"/>
      <c r="AC7" s="1"/>
      <c r="AD7" s="1"/>
      <c r="AE7" s="1"/>
      <c r="AF7" s="1"/>
      <c r="AG7" s="1"/>
      <c r="AH7" s="1"/>
      <c r="AI7" s="1"/>
      <c r="AJ7" s="2"/>
      <c r="AK7" s="1"/>
      <c r="AL7" s="1"/>
      <c r="AM7" s="1"/>
      <c r="AN7" s="1"/>
      <c r="AO7" s="1"/>
      <c r="AP7" s="1"/>
      <c r="AQ7" s="1"/>
      <c r="AR7" s="1"/>
      <c r="AS7" s="1"/>
      <c r="AT7" s="1"/>
      <c r="AU7" s="1"/>
      <c r="AV7" s="1"/>
      <c r="AW7" s="1"/>
      <c r="AX7" s="1"/>
      <c r="AY7" s="1"/>
      <c r="AZ7" s="1"/>
      <c r="BA7" s="1"/>
      <c r="BB7" s="1"/>
      <c r="BC7" s="5"/>
      <c r="BD7" s="5"/>
      <c r="BE7" s="58"/>
    </row>
    <row r="8" spans="1:57" ht="20.25" customHeight="1" thickBot="1" x14ac:dyDescent="0.45">
      <c r="A8" s="1"/>
      <c r="B8" s="147" t="s">
        <v>26</v>
      </c>
      <c r="C8" s="150" t="s">
        <v>65</v>
      </c>
      <c r="D8" s="151"/>
      <c r="E8" s="156" t="s">
        <v>66</v>
      </c>
      <c r="F8" s="151"/>
      <c r="G8" s="156" t="s">
        <v>67</v>
      </c>
      <c r="H8" s="150"/>
      <c r="I8" s="150"/>
      <c r="J8" s="150"/>
      <c r="K8" s="151"/>
      <c r="L8" s="156" t="s">
        <v>68</v>
      </c>
      <c r="M8" s="150"/>
      <c r="N8" s="150"/>
      <c r="O8" s="159"/>
      <c r="P8" s="162" t="s">
        <v>146</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34" t="str">
        <f>IF(AZ3="４週","(9)1～4週目の勤務時間数合計","(9)1か月の勤務時間数合計")</f>
        <v>(9)1～4週目の勤務時間数合計</v>
      </c>
      <c r="AV8" s="135"/>
      <c r="AW8" s="134" t="s">
        <v>69</v>
      </c>
      <c r="AX8" s="135"/>
      <c r="AY8" s="142" t="s">
        <v>118</v>
      </c>
      <c r="AZ8" s="142"/>
      <c r="BA8" s="142"/>
      <c r="BB8" s="142"/>
      <c r="BC8" s="142"/>
      <c r="BD8" s="142"/>
    </row>
    <row r="9" spans="1:57" ht="20.25" customHeight="1" thickBot="1" x14ac:dyDescent="0.45">
      <c r="A9" s="1"/>
      <c r="B9" s="148"/>
      <c r="C9" s="152"/>
      <c r="D9" s="153"/>
      <c r="E9" s="157"/>
      <c r="F9" s="153"/>
      <c r="G9" s="157"/>
      <c r="H9" s="152"/>
      <c r="I9" s="152"/>
      <c r="J9" s="152"/>
      <c r="K9" s="153"/>
      <c r="L9" s="157"/>
      <c r="M9" s="152"/>
      <c r="N9" s="152"/>
      <c r="O9" s="160"/>
      <c r="P9" s="144" t="s">
        <v>10</v>
      </c>
      <c r="Q9" s="145"/>
      <c r="R9" s="145"/>
      <c r="S9" s="145"/>
      <c r="T9" s="145"/>
      <c r="U9" s="145"/>
      <c r="V9" s="146"/>
      <c r="W9" s="144" t="s">
        <v>11</v>
      </c>
      <c r="X9" s="145"/>
      <c r="Y9" s="145"/>
      <c r="Z9" s="145"/>
      <c r="AA9" s="145"/>
      <c r="AB9" s="145"/>
      <c r="AC9" s="146"/>
      <c r="AD9" s="144" t="s">
        <v>12</v>
      </c>
      <c r="AE9" s="145"/>
      <c r="AF9" s="145"/>
      <c r="AG9" s="145"/>
      <c r="AH9" s="145"/>
      <c r="AI9" s="145"/>
      <c r="AJ9" s="146"/>
      <c r="AK9" s="144" t="s">
        <v>13</v>
      </c>
      <c r="AL9" s="145"/>
      <c r="AM9" s="145"/>
      <c r="AN9" s="145"/>
      <c r="AO9" s="145"/>
      <c r="AP9" s="145"/>
      <c r="AQ9" s="146"/>
      <c r="AR9" s="144" t="s">
        <v>14</v>
      </c>
      <c r="AS9" s="145"/>
      <c r="AT9" s="146"/>
      <c r="AU9" s="136"/>
      <c r="AV9" s="137"/>
      <c r="AW9" s="136"/>
      <c r="AX9" s="137"/>
      <c r="AY9" s="142"/>
      <c r="AZ9" s="142"/>
      <c r="BA9" s="142"/>
      <c r="BB9" s="142"/>
      <c r="BC9" s="142"/>
      <c r="BD9" s="142"/>
    </row>
    <row r="10" spans="1:57" ht="20.25" customHeight="1" thickBot="1" x14ac:dyDescent="0.45">
      <c r="A10" s="1"/>
      <c r="B10" s="148"/>
      <c r="C10" s="152"/>
      <c r="D10" s="153"/>
      <c r="E10" s="157"/>
      <c r="F10" s="153"/>
      <c r="G10" s="157"/>
      <c r="H10" s="152"/>
      <c r="I10" s="152"/>
      <c r="J10" s="152"/>
      <c r="K10" s="153"/>
      <c r="L10" s="157"/>
      <c r="M10" s="152"/>
      <c r="N10" s="152"/>
      <c r="O10" s="160"/>
      <c r="P10" s="67">
        <f>DAY(DATE($X$2,$AB$2,1))</f>
        <v>1</v>
      </c>
      <c r="Q10" s="68">
        <f>DAY(DATE($X$2,$AB$2,2))</f>
        <v>2</v>
      </c>
      <c r="R10" s="68">
        <f>DAY(DATE($X$2,$AB$2,3))</f>
        <v>3</v>
      </c>
      <c r="S10" s="68">
        <f>DAY(DATE($X$2,$AB$2,4))</f>
        <v>4</v>
      </c>
      <c r="T10" s="68">
        <f>DAY(DATE($X$2,$AB$2,5))</f>
        <v>5</v>
      </c>
      <c r="U10" s="68">
        <f>DAY(DATE($X$2,$AB$2,6))</f>
        <v>6</v>
      </c>
      <c r="V10" s="69">
        <f>DAY(DATE($X$2,$AB$2,7))</f>
        <v>7</v>
      </c>
      <c r="W10" s="67">
        <f>DAY(DATE($X$2,$AB$2,8))</f>
        <v>8</v>
      </c>
      <c r="X10" s="68">
        <f>DAY(DATE($X$2,$AB$2,9))</f>
        <v>9</v>
      </c>
      <c r="Y10" s="68">
        <f>DAY(DATE($X$2,$AB$2,10))</f>
        <v>10</v>
      </c>
      <c r="Z10" s="68">
        <f>DAY(DATE($X$2,$AB$2,11))</f>
        <v>11</v>
      </c>
      <c r="AA10" s="68">
        <f>DAY(DATE($X$2,$AB$2,12))</f>
        <v>12</v>
      </c>
      <c r="AB10" s="68">
        <f>DAY(DATE($X$2,$AB$2,13))</f>
        <v>13</v>
      </c>
      <c r="AC10" s="69">
        <f>DAY(DATE($X$2,$AB$2,14))</f>
        <v>14</v>
      </c>
      <c r="AD10" s="67">
        <f>DAY(DATE($X$2,$AB$2,15))</f>
        <v>15</v>
      </c>
      <c r="AE10" s="68">
        <f>DAY(DATE($X$2,$AB$2,16))</f>
        <v>16</v>
      </c>
      <c r="AF10" s="68">
        <f>DAY(DATE($X$2,$AB$2,17))</f>
        <v>17</v>
      </c>
      <c r="AG10" s="68">
        <f>DAY(DATE($X$2,$AB$2,18))</f>
        <v>18</v>
      </c>
      <c r="AH10" s="68">
        <f>DAY(DATE($X$2,$AB$2,19))</f>
        <v>19</v>
      </c>
      <c r="AI10" s="68">
        <f>DAY(DATE($X$2,$AB$2,20))</f>
        <v>20</v>
      </c>
      <c r="AJ10" s="69">
        <f>DAY(DATE($X$2,$AB$2,21))</f>
        <v>21</v>
      </c>
      <c r="AK10" s="67">
        <f>DAY(DATE($X$2,$AB$2,22))</f>
        <v>22</v>
      </c>
      <c r="AL10" s="68">
        <f>DAY(DATE($X$2,$AB$2,23))</f>
        <v>23</v>
      </c>
      <c r="AM10" s="68">
        <f>DAY(DATE($X$2,$AB$2,24))</f>
        <v>24</v>
      </c>
      <c r="AN10" s="68">
        <f>DAY(DATE($X$2,$AB$2,25))</f>
        <v>25</v>
      </c>
      <c r="AO10" s="68">
        <f>DAY(DATE($X$2,$AB$2,26))</f>
        <v>26</v>
      </c>
      <c r="AP10" s="68">
        <f>DAY(DATE($X$2,$AB$2,27))</f>
        <v>27</v>
      </c>
      <c r="AQ10" s="69">
        <f>DAY(DATE($X$2,$AB$2,28))</f>
        <v>28</v>
      </c>
      <c r="AR10" s="67" t="str">
        <f>IF(AZ3="暦月",IF(DAY(DATE($X$2,$AB$2,29))=29,29,""),"")</f>
        <v/>
      </c>
      <c r="AS10" s="68" t="str">
        <f>IF(AZ3="暦月",IF(DAY(DATE($X$2,$AB$2,30))=30,30,""),"")</f>
        <v/>
      </c>
      <c r="AT10" s="69" t="str">
        <f>IF(AZ3="暦月",IF(DAY(DATE($X$2,$AB$2,31))=31,31,""),"")</f>
        <v/>
      </c>
      <c r="AU10" s="136"/>
      <c r="AV10" s="137"/>
      <c r="AW10" s="136"/>
      <c r="AX10" s="137"/>
      <c r="AY10" s="142"/>
      <c r="AZ10" s="142"/>
      <c r="BA10" s="142"/>
      <c r="BB10" s="142"/>
      <c r="BC10" s="142"/>
      <c r="BD10" s="142"/>
    </row>
    <row r="11" spans="1:57" ht="20.25" hidden="1" customHeight="1" thickBot="1" x14ac:dyDescent="0.45">
      <c r="A11" s="1"/>
      <c r="B11" s="148"/>
      <c r="C11" s="152"/>
      <c r="D11" s="153"/>
      <c r="E11" s="157"/>
      <c r="F11" s="153"/>
      <c r="G11" s="157"/>
      <c r="H11" s="152"/>
      <c r="I11" s="152"/>
      <c r="J11" s="152"/>
      <c r="K11" s="153"/>
      <c r="L11" s="157"/>
      <c r="M11" s="152"/>
      <c r="N11" s="152"/>
      <c r="O11" s="160"/>
      <c r="P11" s="67">
        <f>WEEKDAY(DATE($X$2,$AB$2,1))</f>
        <v>2</v>
      </c>
      <c r="Q11" s="68">
        <f>WEEKDAY(DATE($X$2,$AB$2,2))</f>
        <v>3</v>
      </c>
      <c r="R11" s="68">
        <f>WEEKDAY(DATE($X$2,$AB$2,3))</f>
        <v>4</v>
      </c>
      <c r="S11" s="68">
        <f>WEEKDAY(DATE($X$2,$AB$2,4))</f>
        <v>5</v>
      </c>
      <c r="T11" s="68">
        <f>WEEKDAY(DATE($X$2,$AB$2,5))</f>
        <v>6</v>
      </c>
      <c r="U11" s="68">
        <f>WEEKDAY(DATE($X$2,$AB$2,6))</f>
        <v>7</v>
      </c>
      <c r="V11" s="69">
        <f>WEEKDAY(DATE($X$2,$AB$2,7))</f>
        <v>1</v>
      </c>
      <c r="W11" s="67">
        <f>WEEKDAY(DATE($X$2,$AB$2,8))</f>
        <v>2</v>
      </c>
      <c r="X11" s="68">
        <f>WEEKDAY(DATE($X$2,$AB$2,9))</f>
        <v>3</v>
      </c>
      <c r="Y11" s="68">
        <f>WEEKDAY(DATE($X$2,$AB$2,10))</f>
        <v>4</v>
      </c>
      <c r="Z11" s="68">
        <f>WEEKDAY(DATE($X$2,$AB$2,11))</f>
        <v>5</v>
      </c>
      <c r="AA11" s="68">
        <f>WEEKDAY(DATE($X$2,$AB$2,12))</f>
        <v>6</v>
      </c>
      <c r="AB11" s="68">
        <f>WEEKDAY(DATE($X$2,$AB$2,13))</f>
        <v>7</v>
      </c>
      <c r="AC11" s="69">
        <f>WEEKDAY(DATE($X$2,$AB$2,14))</f>
        <v>1</v>
      </c>
      <c r="AD11" s="67">
        <f>WEEKDAY(DATE($X$2,$AB$2,15))</f>
        <v>2</v>
      </c>
      <c r="AE11" s="68">
        <f>WEEKDAY(DATE($X$2,$AB$2,16))</f>
        <v>3</v>
      </c>
      <c r="AF11" s="68">
        <f>WEEKDAY(DATE($X$2,$AB$2,17))</f>
        <v>4</v>
      </c>
      <c r="AG11" s="68">
        <f>WEEKDAY(DATE($X$2,$AB$2,18))</f>
        <v>5</v>
      </c>
      <c r="AH11" s="68">
        <f>WEEKDAY(DATE($X$2,$AB$2,19))</f>
        <v>6</v>
      </c>
      <c r="AI11" s="68">
        <f>WEEKDAY(DATE($X$2,$AB$2,20))</f>
        <v>7</v>
      </c>
      <c r="AJ11" s="69">
        <f>WEEKDAY(DATE($X$2,$AB$2,21))</f>
        <v>1</v>
      </c>
      <c r="AK11" s="67">
        <f>WEEKDAY(DATE($X$2,$AB$2,22))</f>
        <v>2</v>
      </c>
      <c r="AL11" s="68">
        <f>WEEKDAY(DATE($X$2,$AB$2,23))</f>
        <v>3</v>
      </c>
      <c r="AM11" s="68">
        <f>WEEKDAY(DATE($X$2,$AB$2,24))</f>
        <v>4</v>
      </c>
      <c r="AN11" s="68">
        <f>WEEKDAY(DATE($X$2,$AB$2,25))</f>
        <v>5</v>
      </c>
      <c r="AO11" s="68">
        <f>WEEKDAY(DATE($X$2,$AB$2,26))</f>
        <v>6</v>
      </c>
      <c r="AP11" s="68">
        <f>WEEKDAY(DATE($X$2,$AB$2,27))</f>
        <v>7</v>
      </c>
      <c r="AQ11" s="69">
        <f>WEEKDAY(DATE($X$2,$AB$2,28))</f>
        <v>1</v>
      </c>
      <c r="AR11" s="67">
        <f>IF(AR10=29,WEEKDAY(DATE($X$2,$AB$2,29)),0)</f>
        <v>0</v>
      </c>
      <c r="AS11" s="68">
        <f>IF(AS10=30,WEEKDAY(DATE($X$2,$AB$2,30)),0)</f>
        <v>0</v>
      </c>
      <c r="AT11" s="69">
        <f>IF(AT10=31,WEEKDAY(DATE($X$2,$AB$2,31)),0)</f>
        <v>0</v>
      </c>
      <c r="AU11" s="138"/>
      <c r="AV11" s="139"/>
      <c r="AW11" s="138"/>
      <c r="AX11" s="139"/>
      <c r="AY11" s="143"/>
      <c r="AZ11" s="143"/>
      <c r="BA11" s="143"/>
      <c r="BB11" s="143"/>
      <c r="BC11" s="143"/>
      <c r="BD11" s="143"/>
    </row>
    <row r="12" spans="1:57" ht="20.25" customHeight="1" thickBot="1" x14ac:dyDescent="0.45">
      <c r="A12" s="1"/>
      <c r="B12" s="149"/>
      <c r="C12" s="154"/>
      <c r="D12" s="155"/>
      <c r="E12" s="158"/>
      <c r="F12" s="155"/>
      <c r="G12" s="158"/>
      <c r="H12" s="154"/>
      <c r="I12" s="154"/>
      <c r="J12" s="154"/>
      <c r="K12" s="155"/>
      <c r="L12" s="158"/>
      <c r="M12" s="154"/>
      <c r="N12" s="154"/>
      <c r="O12" s="161"/>
      <c r="P12" s="70" t="str">
        <f>IF(P11=1,"日",IF(P11=2,"月",IF(P11=3,"火",IF(P11=4,"水",IF(P11=5,"木",IF(P11=6,"金","土"))))))</f>
        <v>月</v>
      </c>
      <c r="Q12" s="71" t="str">
        <f t="shared" ref="Q12:AQ12" si="0">IF(Q11=1,"日",IF(Q11=2,"月",IF(Q11=3,"火",IF(Q11=4,"水",IF(Q11=5,"木",IF(Q11=6,"金","土"))))))</f>
        <v>火</v>
      </c>
      <c r="R12" s="71" t="str">
        <f t="shared" si="0"/>
        <v>水</v>
      </c>
      <c r="S12" s="71" t="str">
        <f t="shared" si="0"/>
        <v>木</v>
      </c>
      <c r="T12" s="71" t="str">
        <f t="shared" si="0"/>
        <v>金</v>
      </c>
      <c r="U12" s="71" t="str">
        <f t="shared" si="0"/>
        <v>土</v>
      </c>
      <c r="V12" s="72" t="str">
        <f t="shared" si="0"/>
        <v>日</v>
      </c>
      <c r="W12" s="70" t="str">
        <f t="shared" si="0"/>
        <v>月</v>
      </c>
      <c r="X12" s="71" t="str">
        <f t="shared" si="0"/>
        <v>火</v>
      </c>
      <c r="Y12" s="71" t="str">
        <f t="shared" si="0"/>
        <v>水</v>
      </c>
      <c r="Z12" s="71" t="str">
        <f t="shared" si="0"/>
        <v>木</v>
      </c>
      <c r="AA12" s="71" t="str">
        <f t="shared" si="0"/>
        <v>金</v>
      </c>
      <c r="AB12" s="71" t="str">
        <f t="shared" si="0"/>
        <v>土</v>
      </c>
      <c r="AC12" s="72" t="str">
        <f t="shared" si="0"/>
        <v>日</v>
      </c>
      <c r="AD12" s="70" t="str">
        <f t="shared" si="0"/>
        <v>月</v>
      </c>
      <c r="AE12" s="71" t="str">
        <f t="shared" si="0"/>
        <v>火</v>
      </c>
      <c r="AF12" s="71" t="str">
        <f t="shared" si="0"/>
        <v>水</v>
      </c>
      <c r="AG12" s="71" t="str">
        <f t="shared" si="0"/>
        <v>木</v>
      </c>
      <c r="AH12" s="71" t="str">
        <f t="shared" si="0"/>
        <v>金</v>
      </c>
      <c r="AI12" s="71" t="str">
        <f t="shared" si="0"/>
        <v>土</v>
      </c>
      <c r="AJ12" s="72" t="str">
        <f t="shared" si="0"/>
        <v>日</v>
      </c>
      <c r="AK12" s="70" t="str">
        <f t="shared" si="0"/>
        <v>月</v>
      </c>
      <c r="AL12" s="71" t="str">
        <f t="shared" si="0"/>
        <v>火</v>
      </c>
      <c r="AM12" s="71" t="str">
        <f t="shared" si="0"/>
        <v>水</v>
      </c>
      <c r="AN12" s="71" t="str">
        <f t="shared" si="0"/>
        <v>木</v>
      </c>
      <c r="AO12" s="71" t="str">
        <f t="shared" si="0"/>
        <v>金</v>
      </c>
      <c r="AP12" s="71" t="str">
        <f t="shared" si="0"/>
        <v>土</v>
      </c>
      <c r="AQ12" s="72" t="str">
        <f t="shared" si="0"/>
        <v>日</v>
      </c>
      <c r="AR12" s="71" t="str">
        <f>IF(AR11=1,"日",IF(AR11=2,"月",IF(AR11=3,"火",IF(AR11=4,"水",IF(AR11=5,"木",IF(AR11=6,"金",IF(AR11=0,"","土")))))))</f>
        <v/>
      </c>
      <c r="AS12" s="71" t="str">
        <f>IF(AS11=1,"日",IF(AS11=2,"月",IF(AS11=3,"火",IF(AS11=4,"水",IF(AS11=5,"木",IF(AS11=6,"金",IF(AS11=0,"","土")))))))</f>
        <v/>
      </c>
      <c r="AT12" s="71" t="str">
        <f>IF(AT11=1,"日",IF(AT11=2,"月",IF(AT11=3,"火",IF(AT11=4,"水",IF(AT11=5,"木",IF(AT11=6,"金",IF(AT11=0,"","土")))))))</f>
        <v/>
      </c>
      <c r="AU12" s="140"/>
      <c r="AV12" s="141"/>
      <c r="AW12" s="140"/>
      <c r="AX12" s="141"/>
      <c r="AY12" s="143"/>
      <c r="AZ12" s="143"/>
      <c r="BA12" s="143"/>
      <c r="BB12" s="143"/>
      <c r="BC12" s="143"/>
      <c r="BD12" s="143"/>
    </row>
    <row r="13" spans="1:57" ht="39.950000000000003" customHeight="1" x14ac:dyDescent="0.4">
      <c r="A13" s="1"/>
      <c r="B13" s="64">
        <v>1</v>
      </c>
      <c r="C13" s="184" t="s">
        <v>2</v>
      </c>
      <c r="D13" s="185"/>
      <c r="E13" s="186" t="s">
        <v>77</v>
      </c>
      <c r="F13" s="187"/>
      <c r="G13" s="188" t="s">
        <v>129</v>
      </c>
      <c r="H13" s="189"/>
      <c r="I13" s="189"/>
      <c r="J13" s="189"/>
      <c r="K13" s="190"/>
      <c r="L13" s="191" t="s">
        <v>79</v>
      </c>
      <c r="M13" s="192"/>
      <c r="N13" s="192"/>
      <c r="O13" s="193"/>
      <c r="P13" s="107">
        <v>8</v>
      </c>
      <c r="Q13" s="108">
        <v>8</v>
      </c>
      <c r="R13" s="108"/>
      <c r="S13" s="108"/>
      <c r="T13" s="108">
        <v>8</v>
      </c>
      <c r="U13" s="108">
        <v>8</v>
      </c>
      <c r="V13" s="109">
        <v>8</v>
      </c>
      <c r="W13" s="107">
        <v>8</v>
      </c>
      <c r="X13" s="108">
        <v>8</v>
      </c>
      <c r="Y13" s="108"/>
      <c r="Z13" s="108"/>
      <c r="AA13" s="108">
        <v>8</v>
      </c>
      <c r="AB13" s="108">
        <v>8</v>
      </c>
      <c r="AC13" s="109">
        <v>8</v>
      </c>
      <c r="AD13" s="107">
        <v>8</v>
      </c>
      <c r="AE13" s="108">
        <v>8</v>
      </c>
      <c r="AF13" s="108"/>
      <c r="AG13" s="108"/>
      <c r="AH13" s="108">
        <v>8</v>
      </c>
      <c r="AI13" s="108">
        <v>8</v>
      </c>
      <c r="AJ13" s="109">
        <v>8</v>
      </c>
      <c r="AK13" s="107">
        <v>8</v>
      </c>
      <c r="AL13" s="108">
        <v>8</v>
      </c>
      <c r="AM13" s="108"/>
      <c r="AN13" s="108"/>
      <c r="AO13" s="108">
        <v>8</v>
      </c>
      <c r="AP13" s="108">
        <v>8</v>
      </c>
      <c r="AQ13" s="109">
        <v>8</v>
      </c>
      <c r="AR13" s="107"/>
      <c r="AS13" s="108"/>
      <c r="AT13" s="109"/>
      <c r="AU13" s="194">
        <f>IF($AZ$3="４週",SUM(P13:AQ13),IF($AZ$3="暦月",SUM(P13:AT13),""))</f>
        <v>160</v>
      </c>
      <c r="AV13" s="195"/>
      <c r="AW13" s="196">
        <f t="shared" ref="AW13:AW30" si="1">IF($AZ$3="４週",AU13/4,IF($AZ$3="暦月",AU13/($AZ$6/7),""))</f>
        <v>40</v>
      </c>
      <c r="AX13" s="197"/>
      <c r="AY13" s="164"/>
      <c r="AZ13" s="165"/>
      <c r="BA13" s="165"/>
      <c r="BB13" s="165"/>
      <c r="BC13" s="165"/>
      <c r="BD13" s="166"/>
    </row>
    <row r="14" spans="1:57" ht="39.950000000000003" customHeight="1" x14ac:dyDescent="0.4">
      <c r="A14" s="1"/>
      <c r="B14" s="65">
        <f t="shared" ref="B14:B30" si="2">B13+1</f>
        <v>2</v>
      </c>
      <c r="C14" s="167" t="s">
        <v>125</v>
      </c>
      <c r="D14" s="168"/>
      <c r="E14" s="169" t="s">
        <v>77</v>
      </c>
      <c r="F14" s="170"/>
      <c r="G14" s="171" t="s">
        <v>31</v>
      </c>
      <c r="H14" s="172"/>
      <c r="I14" s="172"/>
      <c r="J14" s="172"/>
      <c r="K14" s="173"/>
      <c r="L14" s="174" t="s">
        <v>112</v>
      </c>
      <c r="M14" s="175"/>
      <c r="N14" s="175"/>
      <c r="O14" s="176"/>
      <c r="P14" s="110">
        <v>8</v>
      </c>
      <c r="Q14" s="111">
        <v>8</v>
      </c>
      <c r="R14" s="111"/>
      <c r="S14" s="111"/>
      <c r="T14" s="111">
        <v>8</v>
      </c>
      <c r="U14" s="111">
        <v>8</v>
      </c>
      <c r="V14" s="112">
        <v>8</v>
      </c>
      <c r="W14" s="110">
        <v>8</v>
      </c>
      <c r="X14" s="111">
        <v>8</v>
      </c>
      <c r="Y14" s="111"/>
      <c r="Z14" s="111"/>
      <c r="AA14" s="111">
        <v>8</v>
      </c>
      <c r="AB14" s="111">
        <v>8</v>
      </c>
      <c r="AC14" s="112">
        <v>8</v>
      </c>
      <c r="AD14" s="110">
        <v>8</v>
      </c>
      <c r="AE14" s="111">
        <v>8</v>
      </c>
      <c r="AF14" s="111"/>
      <c r="AG14" s="111"/>
      <c r="AH14" s="111">
        <v>8</v>
      </c>
      <c r="AI14" s="111">
        <v>8</v>
      </c>
      <c r="AJ14" s="112">
        <v>8</v>
      </c>
      <c r="AK14" s="110">
        <v>8</v>
      </c>
      <c r="AL14" s="111">
        <v>8</v>
      </c>
      <c r="AM14" s="111"/>
      <c r="AN14" s="111"/>
      <c r="AO14" s="111">
        <v>8</v>
      </c>
      <c r="AP14" s="111">
        <v>8</v>
      </c>
      <c r="AQ14" s="112">
        <v>8</v>
      </c>
      <c r="AR14" s="110"/>
      <c r="AS14" s="111"/>
      <c r="AT14" s="112"/>
      <c r="AU14" s="177">
        <f>IF($AZ$3="４週",SUM(P14:AQ14),IF($AZ$3="暦月",SUM(P14:AT14),""))</f>
        <v>160</v>
      </c>
      <c r="AV14" s="178"/>
      <c r="AW14" s="179">
        <f t="shared" si="1"/>
        <v>40</v>
      </c>
      <c r="AX14" s="180"/>
      <c r="AY14" s="181"/>
      <c r="AZ14" s="182"/>
      <c r="BA14" s="182"/>
      <c r="BB14" s="182"/>
      <c r="BC14" s="182"/>
      <c r="BD14" s="183"/>
    </row>
    <row r="15" spans="1:57" ht="39.950000000000003" customHeight="1" x14ac:dyDescent="0.4">
      <c r="A15" s="1"/>
      <c r="B15" s="65">
        <f t="shared" si="2"/>
        <v>3</v>
      </c>
      <c r="C15" s="167" t="s">
        <v>125</v>
      </c>
      <c r="D15" s="168"/>
      <c r="E15" s="169" t="s">
        <v>77</v>
      </c>
      <c r="F15" s="170"/>
      <c r="G15" s="171" t="s">
        <v>31</v>
      </c>
      <c r="H15" s="172"/>
      <c r="I15" s="172"/>
      <c r="J15" s="172"/>
      <c r="K15" s="173"/>
      <c r="L15" s="174" t="s">
        <v>89</v>
      </c>
      <c r="M15" s="175"/>
      <c r="N15" s="175"/>
      <c r="O15" s="176"/>
      <c r="P15" s="110">
        <v>8</v>
      </c>
      <c r="Q15" s="111">
        <v>8</v>
      </c>
      <c r="R15" s="111"/>
      <c r="S15" s="111"/>
      <c r="T15" s="111">
        <v>8</v>
      </c>
      <c r="U15" s="111">
        <v>8</v>
      </c>
      <c r="V15" s="112">
        <v>8</v>
      </c>
      <c r="W15" s="110">
        <v>8</v>
      </c>
      <c r="X15" s="111">
        <v>8</v>
      </c>
      <c r="Y15" s="111"/>
      <c r="Z15" s="111"/>
      <c r="AA15" s="111">
        <v>8</v>
      </c>
      <c r="AB15" s="111">
        <v>8</v>
      </c>
      <c r="AC15" s="112">
        <v>8</v>
      </c>
      <c r="AD15" s="110">
        <v>8</v>
      </c>
      <c r="AE15" s="111">
        <v>8</v>
      </c>
      <c r="AF15" s="111"/>
      <c r="AG15" s="111"/>
      <c r="AH15" s="111">
        <v>8</v>
      </c>
      <c r="AI15" s="111">
        <v>8</v>
      </c>
      <c r="AJ15" s="112">
        <v>8</v>
      </c>
      <c r="AK15" s="110">
        <v>8</v>
      </c>
      <c r="AL15" s="111">
        <v>8</v>
      </c>
      <c r="AM15" s="111"/>
      <c r="AN15" s="111"/>
      <c r="AO15" s="111">
        <v>8</v>
      </c>
      <c r="AP15" s="111">
        <v>8</v>
      </c>
      <c r="AQ15" s="112">
        <v>8</v>
      </c>
      <c r="AR15" s="110"/>
      <c r="AS15" s="111"/>
      <c r="AT15" s="112"/>
      <c r="AU15" s="177">
        <f>IF($AZ$3="４週",SUM(P15:AQ15),IF($AZ$3="暦月",SUM(P15:AT15),""))</f>
        <v>160</v>
      </c>
      <c r="AV15" s="178"/>
      <c r="AW15" s="179">
        <f t="shared" si="1"/>
        <v>40</v>
      </c>
      <c r="AX15" s="180"/>
      <c r="AY15" s="181"/>
      <c r="AZ15" s="182"/>
      <c r="BA15" s="182"/>
      <c r="BB15" s="182"/>
      <c r="BC15" s="182"/>
      <c r="BD15" s="183"/>
    </row>
    <row r="16" spans="1:57" ht="39.950000000000003" customHeight="1" x14ac:dyDescent="0.4">
      <c r="A16" s="1"/>
      <c r="B16" s="65">
        <f t="shared" si="2"/>
        <v>4</v>
      </c>
      <c r="C16" s="167" t="s">
        <v>125</v>
      </c>
      <c r="D16" s="168"/>
      <c r="E16" s="169" t="s">
        <v>137</v>
      </c>
      <c r="F16" s="170"/>
      <c r="G16" s="171" t="s">
        <v>32</v>
      </c>
      <c r="H16" s="172"/>
      <c r="I16" s="172"/>
      <c r="J16" s="172"/>
      <c r="K16" s="173"/>
      <c r="L16" s="174" t="s">
        <v>91</v>
      </c>
      <c r="M16" s="175"/>
      <c r="N16" s="175"/>
      <c r="O16" s="176"/>
      <c r="P16" s="110">
        <v>4</v>
      </c>
      <c r="Q16" s="111">
        <v>4</v>
      </c>
      <c r="R16" s="111"/>
      <c r="S16" s="111"/>
      <c r="T16" s="111">
        <v>4</v>
      </c>
      <c r="U16" s="111">
        <v>4</v>
      </c>
      <c r="V16" s="112">
        <v>4</v>
      </c>
      <c r="W16" s="110">
        <v>4</v>
      </c>
      <c r="X16" s="111">
        <v>4</v>
      </c>
      <c r="Y16" s="111"/>
      <c r="Z16" s="111"/>
      <c r="AA16" s="111">
        <v>4</v>
      </c>
      <c r="AB16" s="111">
        <v>4</v>
      </c>
      <c r="AC16" s="112">
        <v>4</v>
      </c>
      <c r="AD16" s="110">
        <v>4</v>
      </c>
      <c r="AE16" s="111">
        <v>4</v>
      </c>
      <c r="AF16" s="111"/>
      <c r="AG16" s="111"/>
      <c r="AH16" s="111">
        <v>4</v>
      </c>
      <c r="AI16" s="111">
        <v>4</v>
      </c>
      <c r="AJ16" s="112">
        <v>4</v>
      </c>
      <c r="AK16" s="110">
        <v>4</v>
      </c>
      <c r="AL16" s="111">
        <v>4</v>
      </c>
      <c r="AM16" s="111"/>
      <c r="AN16" s="111"/>
      <c r="AO16" s="111">
        <v>4</v>
      </c>
      <c r="AP16" s="111">
        <v>4</v>
      </c>
      <c r="AQ16" s="112">
        <v>4</v>
      </c>
      <c r="AR16" s="110"/>
      <c r="AS16" s="111"/>
      <c r="AT16" s="112"/>
      <c r="AU16" s="177">
        <f>IF($AZ$3="４週",SUM(P16:AQ16),IF($AZ$3="暦月",SUM(P16:AT16),""))</f>
        <v>80</v>
      </c>
      <c r="AV16" s="178"/>
      <c r="AW16" s="179">
        <f t="shared" si="1"/>
        <v>20</v>
      </c>
      <c r="AX16" s="180"/>
      <c r="AY16" s="181"/>
      <c r="AZ16" s="182"/>
      <c r="BA16" s="182"/>
      <c r="BB16" s="182"/>
      <c r="BC16" s="182"/>
      <c r="BD16" s="183"/>
    </row>
    <row r="17" spans="1:56" ht="39.950000000000003" customHeight="1" x14ac:dyDescent="0.4">
      <c r="A17" s="1"/>
      <c r="B17" s="65">
        <f t="shared" si="2"/>
        <v>5</v>
      </c>
      <c r="C17" s="167" t="s">
        <v>126</v>
      </c>
      <c r="D17" s="168"/>
      <c r="E17" s="169" t="s">
        <v>77</v>
      </c>
      <c r="F17" s="170"/>
      <c r="G17" s="171" t="s">
        <v>126</v>
      </c>
      <c r="H17" s="172"/>
      <c r="I17" s="172"/>
      <c r="J17" s="172"/>
      <c r="K17" s="173"/>
      <c r="L17" s="174" t="s">
        <v>90</v>
      </c>
      <c r="M17" s="175"/>
      <c r="N17" s="175"/>
      <c r="O17" s="176"/>
      <c r="P17" s="110">
        <v>8</v>
      </c>
      <c r="Q17" s="111">
        <v>8</v>
      </c>
      <c r="R17" s="111"/>
      <c r="S17" s="111"/>
      <c r="T17" s="111">
        <v>8</v>
      </c>
      <c r="U17" s="111">
        <v>8</v>
      </c>
      <c r="V17" s="112">
        <v>8</v>
      </c>
      <c r="W17" s="110">
        <v>8</v>
      </c>
      <c r="X17" s="111">
        <v>8</v>
      </c>
      <c r="Y17" s="111"/>
      <c r="Z17" s="111"/>
      <c r="AA17" s="111">
        <v>8</v>
      </c>
      <c r="AB17" s="111">
        <v>8</v>
      </c>
      <c r="AC17" s="112">
        <v>8</v>
      </c>
      <c r="AD17" s="110">
        <v>8</v>
      </c>
      <c r="AE17" s="111">
        <v>8</v>
      </c>
      <c r="AF17" s="111"/>
      <c r="AG17" s="111"/>
      <c r="AH17" s="111">
        <v>8</v>
      </c>
      <c r="AI17" s="111">
        <v>8</v>
      </c>
      <c r="AJ17" s="112">
        <v>8</v>
      </c>
      <c r="AK17" s="110">
        <v>8</v>
      </c>
      <c r="AL17" s="111">
        <v>8</v>
      </c>
      <c r="AM17" s="111"/>
      <c r="AN17" s="111"/>
      <c r="AO17" s="111">
        <v>8</v>
      </c>
      <c r="AP17" s="111">
        <v>8</v>
      </c>
      <c r="AQ17" s="112">
        <v>8</v>
      </c>
      <c r="AR17" s="110"/>
      <c r="AS17" s="111"/>
      <c r="AT17" s="112"/>
      <c r="AU17" s="177">
        <f t="shared" ref="AU17:AU30" si="3">IF($AZ$3="４週",SUM(P17:AQ17),IF($AZ$3="暦月",SUM(P17:AT17),""))</f>
        <v>160</v>
      </c>
      <c r="AV17" s="178"/>
      <c r="AW17" s="179">
        <f t="shared" si="1"/>
        <v>40</v>
      </c>
      <c r="AX17" s="180"/>
      <c r="AY17" s="181"/>
      <c r="AZ17" s="182"/>
      <c r="BA17" s="182"/>
      <c r="BB17" s="182"/>
      <c r="BC17" s="182"/>
      <c r="BD17" s="183"/>
    </row>
    <row r="18" spans="1:56" ht="39.950000000000003" customHeight="1" x14ac:dyDescent="0.4">
      <c r="A18" s="1"/>
      <c r="B18" s="65">
        <f t="shared" si="2"/>
        <v>6</v>
      </c>
      <c r="C18" s="167"/>
      <c r="D18" s="168"/>
      <c r="E18" s="169"/>
      <c r="F18" s="170"/>
      <c r="G18" s="171"/>
      <c r="H18" s="172"/>
      <c r="I18" s="172"/>
      <c r="J18" s="172"/>
      <c r="K18" s="173"/>
      <c r="L18" s="174"/>
      <c r="M18" s="175"/>
      <c r="N18" s="175"/>
      <c r="O18" s="176"/>
      <c r="P18" s="110"/>
      <c r="Q18" s="111"/>
      <c r="R18" s="111"/>
      <c r="S18" s="111"/>
      <c r="T18" s="111"/>
      <c r="U18" s="111"/>
      <c r="V18" s="112"/>
      <c r="W18" s="110"/>
      <c r="X18" s="111"/>
      <c r="Y18" s="111"/>
      <c r="Z18" s="111"/>
      <c r="AA18" s="111"/>
      <c r="AB18" s="111"/>
      <c r="AC18" s="112"/>
      <c r="AD18" s="110"/>
      <c r="AE18" s="111"/>
      <c r="AF18" s="111"/>
      <c r="AG18" s="111"/>
      <c r="AH18" s="111"/>
      <c r="AI18" s="111"/>
      <c r="AJ18" s="112"/>
      <c r="AK18" s="110"/>
      <c r="AL18" s="111"/>
      <c r="AM18" s="111"/>
      <c r="AN18" s="111"/>
      <c r="AO18" s="111"/>
      <c r="AP18" s="111"/>
      <c r="AQ18" s="112"/>
      <c r="AR18" s="110"/>
      <c r="AS18" s="111"/>
      <c r="AT18" s="112"/>
      <c r="AU18" s="177">
        <f t="shared" si="3"/>
        <v>0</v>
      </c>
      <c r="AV18" s="178"/>
      <c r="AW18" s="179">
        <f t="shared" si="1"/>
        <v>0</v>
      </c>
      <c r="AX18" s="180"/>
      <c r="AY18" s="181"/>
      <c r="AZ18" s="182"/>
      <c r="BA18" s="182"/>
      <c r="BB18" s="182"/>
      <c r="BC18" s="182"/>
      <c r="BD18" s="183"/>
    </row>
    <row r="19" spans="1:56" ht="39.950000000000003" customHeight="1" x14ac:dyDescent="0.4">
      <c r="A19" s="1"/>
      <c r="B19" s="65">
        <f t="shared" si="2"/>
        <v>7</v>
      </c>
      <c r="C19" s="167"/>
      <c r="D19" s="168"/>
      <c r="E19" s="169"/>
      <c r="F19" s="170"/>
      <c r="G19" s="171"/>
      <c r="H19" s="172"/>
      <c r="I19" s="172"/>
      <c r="J19" s="172"/>
      <c r="K19" s="173"/>
      <c r="L19" s="174"/>
      <c r="M19" s="175"/>
      <c r="N19" s="175"/>
      <c r="O19" s="176"/>
      <c r="P19" s="110"/>
      <c r="Q19" s="111"/>
      <c r="R19" s="111"/>
      <c r="S19" s="111"/>
      <c r="T19" s="111"/>
      <c r="U19" s="111"/>
      <c r="V19" s="112"/>
      <c r="W19" s="110"/>
      <c r="X19" s="111"/>
      <c r="Y19" s="111"/>
      <c r="Z19" s="111"/>
      <c r="AA19" s="111"/>
      <c r="AB19" s="111"/>
      <c r="AC19" s="112"/>
      <c r="AD19" s="110"/>
      <c r="AE19" s="111"/>
      <c r="AF19" s="111"/>
      <c r="AG19" s="111"/>
      <c r="AH19" s="111"/>
      <c r="AI19" s="111"/>
      <c r="AJ19" s="112"/>
      <c r="AK19" s="110"/>
      <c r="AL19" s="111"/>
      <c r="AM19" s="111"/>
      <c r="AN19" s="111"/>
      <c r="AO19" s="111"/>
      <c r="AP19" s="111"/>
      <c r="AQ19" s="112"/>
      <c r="AR19" s="110"/>
      <c r="AS19" s="111"/>
      <c r="AT19" s="112"/>
      <c r="AU19" s="177">
        <f>IF($AZ$3="４週",SUM(P19:AQ19),IF($AZ$3="暦月",SUM(P19:AT19),""))</f>
        <v>0</v>
      </c>
      <c r="AV19" s="178"/>
      <c r="AW19" s="179">
        <f t="shared" si="1"/>
        <v>0</v>
      </c>
      <c r="AX19" s="180"/>
      <c r="AY19" s="181"/>
      <c r="AZ19" s="182"/>
      <c r="BA19" s="182"/>
      <c r="BB19" s="182"/>
      <c r="BC19" s="182"/>
      <c r="BD19" s="183"/>
    </row>
    <row r="20" spans="1:56" ht="39.950000000000003" customHeight="1" x14ac:dyDescent="0.4">
      <c r="A20" s="1"/>
      <c r="B20" s="65">
        <f t="shared" si="2"/>
        <v>8</v>
      </c>
      <c r="C20" s="167"/>
      <c r="D20" s="168"/>
      <c r="E20" s="169"/>
      <c r="F20" s="170"/>
      <c r="G20" s="171"/>
      <c r="H20" s="172"/>
      <c r="I20" s="172"/>
      <c r="J20" s="172"/>
      <c r="K20" s="173"/>
      <c r="L20" s="174"/>
      <c r="M20" s="175"/>
      <c r="N20" s="175"/>
      <c r="O20" s="176"/>
      <c r="P20" s="110"/>
      <c r="Q20" s="111"/>
      <c r="R20" s="111"/>
      <c r="S20" s="111"/>
      <c r="T20" s="111"/>
      <c r="U20" s="111"/>
      <c r="V20" s="112"/>
      <c r="W20" s="110"/>
      <c r="X20" s="111"/>
      <c r="Y20" s="111"/>
      <c r="Z20" s="111"/>
      <c r="AA20" s="111"/>
      <c r="AB20" s="111"/>
      <c r="AC20" s="112"/>
      <c r="AD20" s="110"/>
      <c r="AE20" s="111"/>
      <c r="AF20" s="111"/>
      <c r="AG20" s="111"/>
      <c r="AH20" s="111"/>
      <c r="AI20" s="111"/>
      <c r="AJ20" s="112"/>
      <c r="AK20" s="110"/>
      <c r="AL20" s="111"/>
      <c r="AM20" s="111"/>
      <c r="AN20" s="111"/>
      <c r="AO20" s="111"/>
      <c r="AP20" s="111"/>
      <c r="AQ20" s="112"/>
      <c r="AR20" s="110"/>
      <c r="AS20" s="111"/>
      <c r="AT20" s="112"/>
      <c r="AU20" s="177">
        <f t="shared" si="3"/>
        <v>0</v>
      </c>
      <c r="AV20" s="178"/>
      <c r="AW20" s="179">
        <f t="shared" si="1"/>
        <v>0</v>
      </c>
      <c r="AX20" s="180"/>
      <c r="AY20" s="181"/>
      <c r="AZ20" s="182"/>
      <c r="BA20" s="182"/>
      <c r="BB20" s="182"/>
      <c r="BC20" s="182"/>
      <c r="BD20" s="183"/>
    </row>
    <row r="21" spans="1:56" ht="39.950000000000003" customHeight="1" x14ac:dyDescent="0.4">
      <c r="A21" s="1"/>
      <c r="B21" s="65">
        <f t="shared" si="2"/>
        <v>9</v>
      </c>
      <c r="C21" s="167"/>
      <c r="D21" s="168"/>
      <c r="E21" s="169"/>
      <c r="F21" s="170"/>
      <c r="G21" s="171"/>
      <c r="H21" s="172"/>
      <c r="I21" s="172"/>
      <c r="J21" s="172"/>
      <c r="K21" s="173"/>
      <c r="L21" s="174"/>
      <c r="M21" s="175"/>
      <c r="N21" s="175"/>
      <c r="O21" s="176"/>
      <c r="P21" s="110"/>
      <c r="Q21" s="111"/>
      <c r="R21" s="111"/>
      <c r="S21" s="111"/>
      <c r="T21" s="111"/>
      <c r="U21" s="111"/>
      <c r="V21" s="112"/>
      <c r="W21" s="110"/>
      <c r="X21" s="111"/>
      <c r="Y21" s="111"/>
      <c r="Z21" s="111"/>
      <c r="AA21" s="111"/>
      <c r="AB21" s="111"/>
      <c r="AC21" s="112"/>
      <c r="AD21" s="110"/>
      <c r="AE21" s="111"/>
      <c r="AF21" s="111"/>
      <c r="AG21" s="111"/>
      <c r="AH21" s="111"/>
      <c r="AI21" s="111"/>
      <c r="AJ21" s="112"/>
      <c r="AK21" s="110"/>
      <c r="AL21" s="111"/>
      <c r="AM21" s="111"/>
      <c r="AN21" s="111"/>
      <c r="AO21" s="111"/>
      <c r="AP21" s="111"/>
      <c r="AQ21" s="112"/>
      <c r="AR21" s="110"/>
      <c r="AS21" s="111"/>
      <c r="AT21" s="112"/>
      <c r="AU21" s="177">
        <f t="shared" si="3"/>
        <v>0</v>
      </c>
      <c r="AV21" s="178"/>
      <c r="AW21" s="179">
        <f t="shared" si="1"/>
        <v>0</v>
      </c>
      <c r="AX21" s="180"/>
      <c r="AY21" s="181"/>
      <c r="AZ21" s="182"/>
      <c r="BA21" s="182"/>
      <c r="BB21" s="182"/>
      <c r="BC21" s="182"/>
      <c r="BD21" s="183"/>
    </row>
    <row r="22" spans="1:56" ht="39.950000000000003" customHeight="1" x14ac:dyDescent="0.4">
      <c r="A22" s="1"/>
      <c r="B22" s="65">
        <f t="shared" si="2"/>
        <v>10</v>
      </c>
      <c r="C22" s="167"/>
      <c r="D22" s="168"/>
      <c r="E22" s="169"/>
      <c r="F22" s="170"/>
      <c r="G22" s="171"/>
      <c r="H22" s="172"/>
      <c r="I22" s="172"/>
      <c r="J22" s="172"/>
      <c r="K22" s="173"/>
      <c r="L22" s="174"/>
      <c r="M22" s="175"/>
      <c r="N22" s="175"/>
      <c r="O22" s="176"/>
      <c r="P22" s="110"/>
      <c r="Q22" s="111"/>
      <c r="R22" s="111"/>
      <c r="S22" s="111"/>
      <c r="T22" s="111"/>
      <c r="U22" s="111"/>
      <c r="V22" s="112"/>
      <c r="W22" s="110"/>
      <c r="X22" s="111"/>
      <c r="Y22" s="111"/>
      <c r="Z22" s="111"/>
      <c r="AA22" s="111"/>
      <c r="AB22" s="111"/>
      <c r="AC22" s="112"/>
      <c r="AD22" s="110"/>
      <c r="AE22" s="111"/>
      <c r="AF22" s="111"/>
      <c r="AG22" s="111"/>
      <c r="AH22" s="111"/>
      <c r="AI22" s="111"/>
      <c r="AJ22" s="112"/>
      <c r="AK22" s="110"/>
      <c r="AL22" s="111"/>
      <c r="AM22" s="111"/>
      <c r="AN22" s="111"/>
      <c r="AO22" s="111"/>
      <c r="AP22" s="111"/>
      <c r="AQ22" s="112"/>
      <c r="AR22" s="110"/>
      <c r="AS22" s="111"/>
      <c r="AT22" s="112"/>
      <c r="AU22" s="177">
        <f t="shared" si="3"/>
        <v>0</v>
      </c>
      <c r="AV22" s="178"/>
      <c r="AW22" s="179">
        <f t="shared" si="1"/>
        <v>0</v>
      </c>
      <c r="AX22" s="180"/>
      <c r="AY22" s="181"/>
      <c r="AZ22" s="182"/>
      <c r="BA22" s="182"/>
      <c r="BB22" s="182"/>
      <c r="BC22" s="182"/>
      <c r="BD22" s="183"/>
    </row>
    <row r="23" spans="1:56" ht="39.950000000000003" customHeight="1" x14ac:dyDescent="0.4">
      <c r="A23" s="1"/>
      <c r="B23" s="65">
        <f t="shared" si="2"/>
        <v>11</v>
      </c>
      <c r="C23" s="167"/>
      <c r="D23" s="168"/>
      <c r="E23" s="169"/>
      <c r="F23" s="170"/>
      <c r="G23" s="171"/>
      <c r="H23" s="172"/>
      <c r="I23" s="172"/>
      <c r="J23" s="172"/>
      <c r="K23" s="173"/>
      <c r="L23" s="174"/>
      <c r="M23" s="175"/>
      <c r="N23" s="175"/>
      <c r="O23" s="176"/>
      <c r="P23" s="110"/>
      <c r="Q23" s="111"/>
      <c r="R23" s="111"/>
      <c r="S23" s="111"/>
      <c r="T23" s="111"/>
      <c r="U23" s="111"/>
      <c r="V23" s="112"/>
      <c r="W23" s="110"/>
      <c r="X23" s="111"/>
      <c r="Y23" s="111"/>
      <c r="Z23" s="111"/>
      <c r="AA23" s="111"/>
      <c r="AB23" s="111"/>
      <c r="AC23" s="112"/>
      <c r="AD23" s="110"/>
      <c r="AE23" s="111"/>
      <c r="AF23" s="111"/>
      <c r="AG23" s="111"/>
      <c r="AH23" s="111"/>
      <c r="AI23" s="111"/>
      <c r="AJ23" s="112"/>
      <c r="AK23" s="110"/>
      <c r="AL23" s="111"/>
      <c r="AM23" s="111"/>
      <c r="AN23" s="111"/>
      <c r="AO23" s="111"/>
      <c r="AP23" s="111"/>
      <c r="AQ23" s="112"/>
      <c r="AR23" s="110"/>
      <c r="AS23" s="111"/>
      <c r="AT23" s="112"/>
      <c r="AU23" s="177">
        <f t="shared" si="3"/>
        <v>0</v>
      </c>
      <c r="AV23" s="178"/>
      <c r="AW23" s="179">
        <f t="shared" si="1"/>
        <v>0</v>
      </c>
      <c r="AX23" s="180"/>
      <c r="AY23" s="181"/>
      <c r="AZ23" s="182"/>
      <c r="BA23" s="182"/>
      <c r="BB23" s="182"/>
      <c r="BC23" s="182"/>
      <c r="BD23" s="183"/>
    </row>
    <row r="24" spans="1:56" ht="39.950000000000003" customHeight="1" x14ac:dyDescent="0.4">
      <c r="A24" s="1"/>
      <c r="B24" s="65">
        <f t="shared" si="2"/>
        <v>12</v>
      </c>
      <c r="C24" s="167"/>
      <c r="D24" s="168"/>
      <c r="E24" s="169"/>
      <c r="F24" s="170"/>
      <c r="G24" s="171"/>
      <c r="H24" s="172"/>
      <c r="I24" s="172"/>
      <c r="J24" s="172"/>
      <c r="K24" s="173"/>
      <c r="L24" s="174"/>
      <c r="M24" s="175"/>
      <c r="N24" s="175"/>
      <c r="O24" s="176"/>
      <c r="P24" s="110"/>
      <c r="Q24" s="111"/>
      <c r="R24" s="111"/>
      <c r="S24" s="111"/>
      <c r="T24" s="111"/>
      <c r="U24" s="111"/>
      <c r="V24" s="112"/>
      <c r="W24" s="110"/>
      <c r="X24" s="111"/>
      <c r="Y24" s="111"/>
      <c r="Z24" s="111"/>
      <c r="AA24" s="111"/>
      <c r="AB24" s="111"/>
      <c r="AC24" s="112"/>
      <c r="AD24" s="110"/>
      <c r="AE24" s="111"/>
      <c r="AF24" s="111"/>
      <c r="AG24" s="111"/>
      <c r="AH24" s="111"/>
      <c r="AI24" s="111"/>
      <c r="AJ24" s="112"/>
      <c r="AK24" s="110"/>
      <c r="AL24" s="111"/>
      <c r="AM24" s="111"/>
      <c r="AN24" s="111"/>
      <c r="AO24" s="111"/>
      <c r="AP24" s="111"/>
      <c r="AQ24" s="112"/>
      <c r="AR24" s="110"/>
      <c r="AS24" s="111"/>
      <c r="AT24" s="112"/>
      <c r="AU24" s="177">
        <f t="shared" si="3"/>
        <v>0</v>
      </c>
      <c r="AV24" s="178"/>
      <c r="AW24" s="179">
        <f t="shared" si="1"/>
        <v>0</v>
      </c>
      <c r="AX24" s="180"/>
      <c r="AY24" s="181"/>
      <c r="AZ24" s="182"/>
      <c r="BA24" s="182"/>
      <c r="BB24" s="182"/>
      <c r="BC24" s="182"/>
      <c r="BD24" s="183"/>
    </row>
    <row r="25" spans="1:56" ht="39.950000000000003" customHeight="1" x14ac:dyDescent="0.4">
      <c r="A25" s="1"/>
      <c r="B25" s="65">
        <f t="shared" si="2"/>
        <v>13</v>
      </c>
      <c r="C25" s="167"/>
      <c r="D25" s="168"/>
      <c r="E25" s="169"/>
      <c r="F25" s="170"/>
      <c r="G25" s="171"/>
      <c r="H25" s="172"/>
      <c r="I25" s="172"/>
      <c r="J25" s="172"/>
      <c r="K25" s="173"/>
      <c r="L25" s="174"/>
      <c r="M25" s="175"/>
      <c r="N25" s="175"/>
      <c r="O25" s="176"/>
      <c r="P25" s="110"/>
      <c r="Q25" s="111"/>
      <c r="R25" s="111"/>
      <c r="S25" s="111"/>
      <c r="T25" s="111"/>
      <c r="U25" s="111"/>
      <c r="V25" s="112"/>
      <c r="W25" s="110"/>
      <c r="X25" s="111"/>
      <c r="Y25" s="111"/>
      <c r="Z25" s="111"/>
      <c r="AA25" s="111"/>
      <c r="AB25" s="111"/>
      <c r="AC25" s="112"/>
      <c r="AD25" s="110"/>
      <c r="AE25" s="111"/>
      <c r="AF25" s="111"/>
      <c r="AG25" s="111"/>
      <c r="AH25" s="111"/>
      <c r="AI25" s="111"/>
      <c r="AJ25" s="112"/>
      <c r="AK25" s="110"/>
      <c r="AL25" s="111"/>
      <c r="AM25" s="111"/>
      <c r="AN25" s="111"/>
      <c r="AO25" s="111"/>
      <c r="AP25" s="111"/>
      <c r="AQ25" s="112"/>
      <c r="AR25" s="110"/>
      <c r="AS25" s="111"/>
      <c r="AT25" s="112"/>
      <c r="AU25" s="177">
        <f t="shared" si="3"/>
        <v>0</v>
      </c>
      <c r="AV25" s="178"/>
      <c r="AW25" s="179">
        <f t="shared" si="1"/>
        <v>0</v>
      </c>
      <c r="AX25" s="180"/>
      <c r="AY25" s="181"/>
      <c r="AZ25" s="182"/>
      <c r="BA25" s="182"/>
      <c r="BB25" s="182"/>
      <c r="BC25" s="182"/>
      <c r="BD25" s="183"/>
    </row>
    <row r="26" spans="1:56" ht="39.950000000000003" customHeight="1" x14ac:dyDescent="0.4">
      <c r="A26" s="1"/>
      <c r="B26" s="65">
        <f t="shared" si="2"/>
        <v>14</v>
      </c>
      <c r="C26" s="167"/>
      <c r="D26" s="168"/>
      <c r="E26" s="169"/>
      <c r="F26" s="170"/>
      <c r="G26" s="171"/>
      <c r="H26" s="172"/>
      <c r="I26" s="172"/>
      <c r="J26" s="172"/>
      <c r="K26" s="173"/>
      <c r="L26" s="174"/>
      <c r="M26" s="175"/>
      <c r="N26" s="175"/>
      <c r="O26" s="176"/>
      <c r="P26" s="110"/>
      <c r="Q26" s="111"/>
      <c r="R26" s="111"/>
      <c r="S26" s="111"/>
      <c r="T26" s="111"/>
      <c r="U26" s="111"/>
      <c r="V26" s="112"/>
      <c r="W26" s="110"/>
      <c r="X26" s="111"/>
      <c r="Y26" s="111"/>
      <c r="Z26" s="111"/>
      <c r="AA26" s="111"/>
      <c r="AB26" s="111"/>
      <c r="AC26" s="112"/>
      <c r="AD26" s="110"/>
      <c r="AE26" s="111"/>
      <c r="AF26" s="111"/>
      <c r="AG26" s="111"/>
      <c r="AH26" s="111"/>
      <c r="AI26" s="111"/>
      <c r="AJ26" s="112"/>
      <c r="AK26" s="110"/>
      <c r="AL26" s="111"/>
      <c r="AM26" s="111"/>
      <c r="AN26" s="111"/>
      <c r="AO26" s="111"/>
      <c r="AP26" s="111"/>
      <c r="AQ26" s="112"/>
      <c r="AR26" s="110"/>
      <c r="AS26" s="111"/>
      <c r="AT26" s="112"/>
      <c r="AU26" s="177">
        <f t="shared" si="3"/>
        <v>0</v>
      </c>
      <c r="AV26" s="178"/>
      <c r="AW26" s="179">
        <f t="shared" si="1"/>
        <v>0</v>
      </c>
      <c r="AX26" s="180"/>
      <c r="AY26" s="181"/>
      <c r="AZ26" s="182"/>
      <c r="BA26" s="182"/>
      <c r="BB26" s="182"/>
      <c r="BC26" s="182"/>
      <c r="BD26" s="183"/>
    </row>
    <row r="27" spans="1:56" ht="39.950000000000003" customHeight="1" x14ac:dyDescent="0.4">
      <c r="A27" s="1"/>
      <c r="B27" s="65">
        <f t="shared" si="2"/>
        <v>15</v>
      </c>
      <c r="C27" s="167"/>
      <c r="D27" s="168"/>
      <c r="E27" s="169"/>
      <c r="F27" s="170"/>
      <c r="G27" s="171"/>
      <c r="H27" s="172"/>
      <c r="I27" s="172"/>
      <c r="J27" s="172"/>
      <c r="K27" s="173"/>
      <c r="L27" s="174"/>
      <c r="M27" s="175"/>
      <c r="N27" s="175"/>
      <c r="O27" s="176"/>
      <c r="P27" s="110"/>
      <c r="Q27" s="111"/>
      <c r="R27" s="111"/>
      <c r="S27" s="111"/>
      <c r="T27" s="111"/>
      <c r="U27" s="111"/>
      <c r="V27" s="112"/>
      <c r="W27" s="110"/>
      <c r="X27" s="111"/>
      <c r="Y27" s="111"/>
      <c r="Z27" s="111"/>
      <c r="AA27" s="111"/>
      <c r="AB27" s="111"/>
      <c r="AC27" s="112"/>
      <c r="AD27" s="110"/>
      <c r="AE27" s="111"/>
      <c r="AF27" s="111"/>
      <c r="AG27" s="111"/>
      <c r="AH27" s="111"/>
      <c r="AI27" s="111"/>
      <c r="AJ27" s="112"/>
      <c r="AK27" s="110"/>
      <c r="AL27" s="111"/>
      <c r="AM27" s="111"/>
      <c r="AN27" s="111"/>
      <c r="AO27" s="111"/>
      <c r="AP27" s="111"/>
      <c r="AQ27" s="112"/>
      <c r="AR27" s="110"/>
      <c r="AS27" s="111"/>
      <c r="AT27" s="112"/>
      <c r="AU27" s="177">
        <f t="shared" si="3"/>
        <v>0</v>
      </c>
      <c r="AV27" s="178"/>
      <c r="AW27" s="179">
        <f t="shared" si="1"/>
        <v>0</v>
      </c>
      <c r="AX27" s="180"/>
      <c r="AY27" s="181"/>
      <c r="AZ27" s="182"/>
      <c r="BA27" s="182"/>
      <c r="BB27" s="182"/>
      <c r="BC27" s="182"/>
      <c r="BD27" s="183"/>
    </row>
    <row r="28" spans="1:56" ht="39.950000000000003" customHeight="1" x14ac:dyDescent="0.4">
      <c r="A28" s="1"/>
      <c r="B28" s="65">
        <f t="shared" si="2"/>
        <v>16</v>
      </c>
      <c r="C28" s="167"/>
      <c r="D28" s="168"/>
      <c r="E28" s="169"/>
      <c r="F28" s="170"/>
      <c r="G28" s="171"/>
      <c r="H28" s="172"/>
      <c r="I28" s="172"/>
      <c r="J28" s="172"/>
      <c r="K28" s="173"/>
      <c r="L28" s="174"/>
      <c r="M28" s="175"/>
      <c r="N28" s="175"/>
      <c r="O28" s="176"/>
      <c r="P28" s="110"/>
      <c r="Q28" s="111"/>
      <c r="R28" s="111"/>
      <c r="S28" s="111"/>
      <c r="T28" s="111"/>
      <c r="U28" s="111"/>
      <c r="V28" s="112"/>
      <c r="W28" s="110"/>
      <c r="X28" s="111"/>
      <c r="Y28" s="111"/>
      <c r="Z28" s="111"/>
      <c r="AA28" s="111"/>
      <c r="AB28" s="111"/>
      <c r="AC28" s="112"/>
      <c r="AD28" s="110"/>
      <c r="AE28" s="111"/>
      <c r="AF28" s="111"/>
      <c r="AG28" s="111"/>
      <c r="AH28" s="111"/>
      <c r="AI28" s="111"/>
      <c r="AJ28" s="112"/>
      <c r="AK28" s="110"/>
      <c r="AL28" s="111"/>
      <c r="AM28" s="111"/>
      <c r="AN28" s="111"/>
      <c r="AO28" s="111"/>
      <c r="AP28" s="111"/>
      <c r="AQ28" s="112"/>
      <c r="AR28" s="110"/>
      <c r="AS28" s="111"/>
      <c r="AT28" s="112"/>
      <c r="AU28" s="177">
        <f t="shared" si="3"/>
        <v>0</v>
      </c>
      <c r="AV28" s="178"/>
      <c r="AW28" s="179">
        <f t="shared" si="1"/>
        <v>0</v>
      </c>
      <c r="AX28" s="180"/>
      <c r="AY28" s="181"/>
      <c r="AZ28" s="182"/>
      <c r="BA28" s="182"/>
      <c r="BB28" s="182"/>
      <c r="BC28" s="182"/>
      <c r="BD28" s="183"/>
    </row>
    <row r="29" spans="1:56" ht="39.950000000000003" customHeight="1" x14ac:dyDescent="0.4">
      <c r="A29" s="1"/>
      <c r="B29" s="65">
        <f t="shared" si="2"/>
        <v>17</v>
      </c>
      <c r="C29" s="167"/>
      <c r="D29" s="168"/>
      <c r="E29" s="169"/>
      <c r="F29" s="170"/>
      <c r="G29" s="171"/>
      <c r="H29" s="172"/>
      <c r="I29" s="172"/>
      <c r="J29" s="172"/>
      <c r="K29" s="173"/>
      <c r="L29" s="174"/>
      <c r="M29" s="175"/>
      <c r="N29" s="175"/>
      <c r="O29" s="176"/>
      <c r="P29" s="110"/>
      <c r="Q29" s="111"/>
      <c r="R29" s="111"/>
      <c r="S29" s="111"/>
      <c r="T29" s="111"/>
      <c r="U29" s="111"/>
      <c r="V29" s="112"/>
      <c r="W29" s="110"/>
      <c r="X29" s="111"/>
      <c r="Y29" s="111"/>
      <c r="Z29" s="111"/>
      <c r="AA29" s="111"/>
      <c r="AB29" s="111"/>
      <c r="AC29" s="112"/>
      <c r="AD29" s="110"/>
      <c r="AE29" s="111"/>
      <c r="AF29" s="111"/>
      <c r="AG29" s="111"/>
      <c r="AH29" s="111"/>
      <c r="AI29" s="111"/>
      <c r="AJ29" s="112"/>
      <c r="AK29" s="110"/>
      <c r="AL29" s="111"/>
      <c r="AM29" s="111"/>
      <c r="AN29" s="111"/>
      <c r="AO29" s="111"/>
      <c r="AP29" s="111"/>
      <c r="AQ29" s="112"/>
      <c r="AR29" s="110"/>
      <c r="AS29" s="111"/>
      <c r="AT29" s="112"/>
      <c r="AU29" s="177">
        <f t="shared" si="3"/>
        <v>0</v>
      </c>
      <c r="AV29" s="178"/>
      <c r="AW29" s="179">
        <f t="shared" si="1"/>
        <v>0</v>
      </c>
      <c r="AX29" s="180"/>
      <c r="AY29" s="181"/>
      <c r="AZ29" s="182"/>
      <c r="BA29" s="182"/>
      <c r="BB29" s="182"/>
      <c r="BC29" s="182"/>
      <c r="BD29" s="183"/>
    </row>
    <row r="30" spans="1:56" ht="39.950000000000003" customHeight="1" thickBot="1" x14ac:dyDescent="0.45">
      <c r="A30" s="1"/>
      <c r="B30" s="66">
        <f t="shared" si="2"/>
        <v>18</v>
      </c>
      <c r="C30" s="198"/>
      <c r="D30" s="199"/>
      <c r="E30" s="200"/>
      <c r="F30" s="201"/>
      <c r="G30" s="202"/>
      <c r="H30" s="203"/>
      <c r="I30" s="203"/>
      <c r="J30" s="203"/>
      <c r="K30" s="204"/>
      <c r="L30" s="205"/>
      <c r="M30" s="206"/>
      <c r="N30" s="206"/>
      <c r="O30" s="207"/>
      <c r="P30" s="113"/>
      <c r="Q30" s="114"/>
      <c r="R30" s="114"/>
      <c r="S30" s="114"/>
      <c r="T30" s="114"/>
      <c r="U30" s="114"/>
      <c r="V30" s="115"/>
      <c r="W30" s="113"/>
      <c r="X30" s="114"/>
      <c r="Y30" s="114"/>
      <c r="Z30" s="114"/>
      <c r="AA30" s="114"/>
      <c r="AB30" s="114"/>
      <c r="AC30" s="115"/>
      <c r="AD30" s="113"/>
      <c r="AE30" s="114"/>
      <c r="AF30" s="114"/>
      <c r="AG30" s="114"/>
      <c r="AH30" s="114"/>
      <c r="AI30" s="114"/>
      <c r="AJ30" s="115"/>
      <c r="AK30" s="113"/>
      <c r="AL30" s="114"/>
      <c r="AM30" s="114"/>
      <c r="AN30" s="114"/>
      <c r="AO30" s="114"/>
      <c r="AP30" s="114"/>
      <c r="AQ30" s="115"/>
      <c r="AR30" s="113"/>
      <c r="AS30" s="114"/>
      <c r="AT30" s="115"/>
      <c r="AU30" s="208">
        <f t="shared" si="3"/>
        <v>0</v>
      </c>
      <c r="AV30" s="209"/>
      <c r="AW30" s="210">
        <f t="shared" si="1"/>
        <v>0</v>
      </c>
      <c r="AX30" s="211"/>
      <c r="AY30" s="212"/>
      <c r="AZ30" s="213"/>
      <c r="BA30" s="213"/>
      <c r="BB30" s="213"/>
      <c r="BC30" s="213"/>
      <c r="BD30" s="214"/>
    </row>
    <row r="31" spans="1:56" ht="20.25" customHeight="1" x14ac:dyDescent="0.4">
      <c r="A31" s="1"/>
      <c r="B31" s="1"/>
      <c r="C31" s="55"/>
      <c r="D31" s="56"/>
      <c r="E31" s="57"/>
      <c r="F31" s="1"/>
      <c r="G31" s="1"/>
      <c r="H31" s="1"/>
      <c r="I31" s="1"/>
      <c r="J31" s="1"/>
      <c r="K31" s="1"/>
      <c r="L31" s="1"/>
      <c r="M31" s="1"/>
      <c r="N31" s="1"/>
      <c r="O31" s="1"/>
      <c r="P31" s="1"/>
      <c r="Q31" s="1"/>
      <c r="R31" s="1"/>
      <c r="S31" s="1"/>
      <c r="T31" s="1"/>
      <c r="U31" s="1"/>
      <c r="V31" s="1"/>
      <c r="W31" s="1"/>
      <c r="X31" s="1"/>
      <c r="Y31" s="1"/>
      <c r="Z31" s="1"/>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row>
    <row r="32" spans="1:56" ht="20.25" customHeight="1" x14ac:dyDescent="0.4">
      <c r="A32" s="1"/>
      <c r="B32" s="47" t="s">
        <v>138</v>
      </c>
      <c r="C32" s="47"/>
      <c r="D32" s="47"/>
      <c r="E32" s="47"/>
      <c r="F32" s="47"/>
      <c r="G32" s="47"/>
      <c r="H32" s="47"/>
      <c r="I32" s="47"/>
      <c r="J32" s="47"/>
      <c r="K32" s="47"/>
      <c r="L32" s="53"/>
      <c r="M32" s="47"/>
      <c r="N32" s="47"/>
      <c r="O32" s="47"/>
      <c r="P32" s="47"/>
      <c r="Q32" s="47"/>
      <c r="R32" s="47"/>
      <c r="S32" s="47"/>
      <c r="T32" s="47" t="s">
        <v>81</v>
      </c>
      <c r="U32" s="47"/>
      <c r="V32" s="47"/>
      <c r="W32" s="47"/>
      <c r="X32" s="47"/>
      <c r="Y32" s="47"/>
      <c r="Z32" s="78"/>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row>
    <row r="33" spans="1:56" ht="20.25" customHeight="1" x14ac:dyDescent="0.4">
      <c r="A33" s="1"/>
      <c r="B33" s="47"/>
      <c r="C33" s="215" t="s">
        <v>37</v>
      </c>
      <c r="D33" s="215"/>
      <c r="E33" s="215" t="s">
        <v>38</v>
      </c>
      <c r="F33" s="215"/>
      <c r="G33" s="215"/>
      <c r="H33" s="215"/>
      <c r="I33" s="47"/>
      <c r="J33" s="217" t="s">
        <v>41</v>
      </c>
      <c r="K33" s="217"/>
      <c r="L33" s="217"/>
      <c r="M33" s="217"/>
      <c r="N33" s="47"/>
      <c r="O33" s="47"/>
      <c r="P33" s="75" t="s">
        <v>49</v>
      </c>
      <c r="Q33" s="75"/>
      <c r="R33" s="47"/>
      <c r="S33" s="47"/>
      <c r="T33" s="218" t="s">
        <v>7</v>
      </c>
      <c r="U33" s="219"/>
      <c r="V33" s="218" t="s">
        <v>8</v>
      </c>
      <c r="W33" s="220"/>
      <c r="X33" s="220"/>
      <c r="Y33" s="219"/>
      <c r="Z33" s="78"/>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row>
    <row r="34" spans="1:56" ht="20.25" customHeight="1" x14ac:dyDescent="0.4">
      <c r="A34" s="1"/>
      <c r="B34" s="47"/>
      <c r="C34" s="216"/>
      <c r="D34" s="216"/>
      <c r="E34" s="216" t="s">
        <v>39</v>
      </c>
      <c r="F34" s="216"/>
      <c r="G34" s="216" t="s">
        <v>40</v>
      </c>
      <c r="H34" s="216"/>
      <c r="I34" s="47"/>
      <c r="J34" s="216" t="s">
        <v>39</v>
      </c>
      <c r="K34" s="216"/>
      <c r="L34" s="216" t="s">
        <v>40</v>
      </c>
      <c r="M34" s="216"/>
      <c r="N34" s="47"/>
      <c r="O34" s="47"/>
      <c r="P34" s="75" t="s">
        <v>46</v>
      </c>
      <c r="Q34" s="75"/>
      <c r="R34" s="47"/>
      <c r="S34" s="47"/>
      <c r="T34" s="218" t="s">
        <v>3</v>
      </c>
      <c r="U34" s="219"/>
      <c r="V34" s="218" t="s">
        <v>52</v>
      </c>
      <c r="W34" s="220"/>
      <c r="X34" s="220"/>
      <c r="Y34" s="219"/>
      <c r="Z34" s="80"/>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row>
    <row r="35" spans="1:56" ht="20.25" customHeight="1" x14ac:dyDescent="0.4">
      <c r="A35" s="1"/>
      <c r="B35" s="47"/>
      <c r="C35" s="218" t="s">
        <v>3</v>
      </c>
      <c r="D35" s="219"/>
      <c r="E35" s="221">
        <f>SUMIFS($AU$13:$AV$30,$C$13:$D$30,"看護職員",$E$13:$F$30,"A")</f>
        <v>320</v>
      </c>
      <c r="F35" s="222"/>
      <c r="G35" s="223">
        <f>SUMIFS($AW$13:$AX$30,$C$13:$D$30,"看護職員",$E$13:$F$30,"A")</f>
        <v>80</v>
      </c>
      <c r="H35" s="224"/>
      <c r="I35" s="88"/>
      <c r="J35" s="225">
        <v>0</v>
      </c>
      <c r="K35" s="226"/>
      <c r="L35" s="225">
        <v>0</v>
      </c>
      <c r="M35" s="226"/>
      <c r="N35" s="88"/>
      <c r="O35" s="88"/>
      <c r="P35" s="225">
        <v>2</v>
      </c>
      <c r="Q35" s="226"/>
      <c r="R35" s="47"/>
      <c r="S35" s="47"/>
      <c r="T35" s="218" t="s">
        <v>4</v>
      </c>
      <c r="U35" s="219"/>
      <c r="V35" s="218" t="s">
        <v>53</v>
      </c>
      <c r="W35" s="220"/>
      <c r="X35" s="220"/>
      <c r="Y35" s="219"/>
      <c r="Z35" s="8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row>
    <row r="36" spans="1:56" ht="20.25" customHeight="1" x14ac:dyDescent="0.4">
      <c r="A36" s="1"/>
      <c r="B36" s="47"/>
      <c r="C36" s="218" t="s">
        <v>4</v>
      </c>
      <c r="D36" s="219"/>
      <c r="E36" s="221">
        <f>SUMIFS($AU$13:$AV$30,$C$13:$D$30,"看護職員",$E$13:$F$30,"B")</f>
        <v>0</v>
      </c>
      <c r="F36" s="222"/>
      <c r="G36" s="223">
        <f>SUMIFS($AW$13:$AX$30,$C$13:$D$30,"看護職員",$E$13:$F$30,"B")</f>
        <v>0</v>
      </c>
      <c r="H36" s="224"/>
      <c r="I36" s="88"/>
      <c r="J36" s="225">
        <v>0</v>
      </c>
      <c r="K36" s="226"/>
      <c r="L36" s="225">
        <v>0</v>
      </c>
      <c r="M36" s="226"/>
      <c r="N36" s="88"/>
      <c r="O36" s="88"/>
      <c r="P36" s="225">
        <v>0</v>
      </c>
      <c r="Q36" s="226"/>
      <c r="R36" s="47"/>
      <c r="S36" s="47"/>
      <c r="T36" s="218" t="s">
        <v>5</v>
      </c>
      <c r="U36" s="219"/>
      <c r="V36" s="218" t="s">
        <v>54</v>
      </c>
      <c r="W36" s="220"/>
      <c r="X36" s="220"/>
      <c r="Y36" s="219"/>
      <c r="Z36" s="8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row>
    <row r="37" spans="1:56" ht="20.25" customHeight="1" x14ac:dyDescent="0.4">
      <c r="A37" s="1"/>
      <c r="B37" s="47"/>
      <c r="C37" s="218" t="s">
        <v>5</v>
      </c>
      <c r="D37" s="219"/>
      <c r="E37" s="221">
        <f>SUMIFS($AU$13:$AV$30,$C$13:$D$30,"看護職員",$E$13:$F$30,"C")</f>
        <v>0</v>
      </c>
      <c r="F37" s="222"/>
      <c r="G37" s="223">
        <f>SUMIFS($AW$13:$AX$30,$C$13:$D$30,"看護職員",$E$13:$F$30,"C")</f>
        <v>0</v>
      </c>
      <c r="H37" s="224"/>
      <c r="I37" s="88"/>
      <c r="J37" s="225">
        <v>0</v>
      </c>
      <c r="K37" s="226"/>
      <c r="L37" s="227">
        <v>0</v>
      </c>
      <c r="M37" s="228"/>
      <c r="N37" s="88"/>
      <c r="O37" s="88"/>
      <c r="P37" s="221" t="s">
        <v>30</v>
      </c>
      <c r="Q37" s="222"/>
      <c r="R37" s="47"/>
      <c r="S37" s="47"/>
      <c r="T37" s="218" t="s">
        <v>6</v>
      </c>
      <c r="U37" s="219"/>
      <c r="V37" s="218" t="s">
        <v>80</v>
      </c>
      <c r="W37" s="220"/>
      <c r="X37" s="220"/>
      <c r="Y37" s="219"/>
      <c r="Z37" s="82"/>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row>
    <row r="38" spans="1:56" ht="20.25" customHeight="1" x14ac:dyDescent="0.4">
      <c r="A38" s="1"/>
      <c r="B38" s="47"/>
      <c r="C38" s="218" t="s">
        <v>6</v>
      </c>
      <c r="D38" s="219"/>
      <c r="E38" s="221">
        <f>SUMIFS($AU$13:$AV$30,$C$13:$D$30,"看護職員",$E$13:$F$30,"D")</f>
        <v>80</v>
      </c>
      <c r="F38" s="222"/>
      <c r="G38" s="223">
        <f>SUMIFS($AW$13:$AX$30,$C$13:$D$30,"看護職員",$E$13:$F$30,"D")</f>
        <v>20</v>
      </c>
      <c r="H38" s="224"/>
      <c r="I38" s="88"/>
      <c r="J38" s="225">
        <v>80</v>
      </c>
      <c r="K38" s="226"/>
      <c r="L38" s="227">
        <v>20</v>
      </c>
      <c r="M38" s="228"/>
      <c r="N38" s="88"/>
      <c r="O38" s="88"/>
      <c r="P38" s="221" t="s">
        <v>30</v>
      </c>
      <c r="Q38" s="222"/>
      <c r="R38" s="47"/>
      <c r="S38" s="47"/>
      <c r="T38" s="47"/>
      <c r="U38" s="229"/>
      <c r="V38" s="229"/>
      <c r="W38" s="230"/>
      <c r="X38" s="230"/>
      <c r="Y38" s="122"/>
      <c r="Z38" s="122"/>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row>
    <row r="39" spans="1:56" ht="20.25" customHeight="1" x14ac:dyDescent="0.4">
      <c r="A39" s="1"/>
      <c r="B39" s="47"/>
      <c r="C39" s="218" t="s">
        <v>27</v>
      </c>
      <c r="D39" s="219"/>
      <c r="E39" s="221">
        <f>SUM(E35:F38)</f>
        <v>400</v>
      </c>
      <c r="F39" s="222"/>
      <c r="G39" s="223">
        <f>SUM(G35:H38)</f>
        <v>100</v>
      </c>
      <c r="H39" s="224"/>
      <c r="I39" s="88"/>
      <c r="J39" s="221">
        <f>SUM(J35:K38)</f>
        <v>80</v>
      </c>
      <c r="K39" s="222"/>
      <c r="L39" s="221">
        <f>SUM(L35:M38)</f>
        <v>20</v>
      </c>
      <c r="M39" s="222"/>
      <c r="N39" s="88"/>
      <c r="O39" s="88"/>
      <c r="P39" s="221">
        <f>SUM(P35:Q36)</f>
        <v>2</v>
      </c>
      <c r="Q39" s="222"/>
      <c r="R39" s="47"/>
      <c r="S39" s="47"/>
      <c r="T39" s="47"/>
      <c r="U39" s="229"/>
      <c r="V39" s="229"/>
      <c r="W39" s="230"/>
      <c r="X39" s="230"/>
      <c r="Y39" s="121"/>
      <c r="Z39" s="12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row>
    <row r="40" spans="1:56" ht="20.25" customHeight="1" x14ac:dyDescent="0.4">
      <c r="A40" s="1"/>
      <c r="B40" s="47"/>
      <c r="C40" s="47"/>
      <c r="D40" s="47"/>
      <c r="E40" s="47"/>
      <c r="F40" s="47"/>
      <c r="G40" s="47"/>
      <c r="H40" s="47"/>
      <c r="I40" s="47"/>
      <c r="J40" s="47"/>
      <c r="K40" s="47"/>
      <c r="L40" s="53"/>
      <c r="M40" s="47"/>
      <c r="N40" s="47"/>
      <c r="O40" s="47"/>
      <c r="P40" s="47"/>
      <c r="Q40" s="47"/>
      <c r="R40" s="47"/>
      <c r="S40" s="47"/>
      <c r="T40" s="47"/>
      <c r="U40" s="78"/>
      <c r="V40" s="78"/>
      <c r="W40" s="78"/>
      <c r="X40" s="78"/>
      <c r="Y40" s="78"/>
      <c r="Z40" s="78"/>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row>
    <row r="41" spans="1:56" ht="20.25" customHeight="1" x14ac:dyDescent="0.4">
      <c r="A41" s="1"/>
      <c r="B41" s="47"/>
      <c r="C41" s="53" t="s">
        <v>47</v>
      </c>
      <c r="D41" s="47"/>
      <c r="E41" s="47"/>
      <c r="F41" s="47"/>
      <c r="G41" s="47"/>
      <c r="H41" s="47"/>
      <c r="I41" s="83" t="s">
        <v>100</v>
      </c>
      <c r="J41" s="238" t="s">
        <v>101</v>
      </c>
      <c r="K41" s="239"/>
      <c r="L41" s="84"/>
      <c r="M41" s="83"/>
      <c r="N41" s="47"/>
      <c r="O41" s="47"/>
      <c r="P41" s="47"/>
      <c r="Q41" s="47"/>
      <c r="R41" s="47"/>
      <c r="S41" s="47"/>
      <c r="T41" s="47"/>
      <c r="U41" s="79"/>
      <c r="V41" s="78"/>
      <c r="W41" s="78"/>
      <c r="X41" s="78"/>
      <c r="Y41" s="78"/>
      <c r="Z41" s="78"/>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row>
    <row r="42" spans="1:56" ht="20.25" customHeight="1" x14ac:dyDescent="0.4">
      <c r="A42" s="1"/>
      <c r="B42" s="47"/>
      <c r="C42" s="47" t="s">
        <v>42</v>
      </c>
      <c r="D42" s="47"/>
      <c r="E42" s="47"/>
      <c r="F42" s="47"/>
      <c r="G42" s="47"/>
      <c r="H42" s="47" t="s">
        <v>43</v>
      </c>
      <c r="I42" s="47"/>
      <c r="J42" s="47"/>
      <c r="K42" s="47"/>
      <c r="L42" s="53"/>
      <c r="M42" s="47"/>
      <c r="N42" s="47"/>
      <c r="O42" s="47"/>
      <c r="P42" s="47"/>
      <c r="Q42" s="47"/>
      <c r="R42" s="47"/>
      <c r="S42" s="47"/>
      <c r="T42" s="47"/>
      <c r="U42" s="78"/>
      <c r="V42" s="78"/>
      <c r="W42" s="78"/>
      <c r="X42" s="78"/>
      <c r="Y42" s="78"/>
      <c r="Z42" s="78"/>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row>
    <row r="43" spans="1:56" ht="20.25" customHeight="1" x14ac:dyDescent="0.4">
      <c r="A43" s="1"/>
      <c r="B43" s="47"/>
      <c r="C43" s="47" t="str">
        <f>IF($J$41="週","対象時間数（週平均）","対象時間数（当月合計）")</f>
        <v>対象時間数（週平均）</v>
      </c>
      <c r="D43" s="47"/>
      <c r="E43" s="47"/>
      <c r="F43" s="47"/>
      <c r="G43" s="47"/>
      <c r="H43" s="47" t="str">
        <f>IF($J$41="週","週に勤務すべき時間数","当月に勤務すべき時間数")</f>
        <v>週に勤務すべき時間数</v>
      </c>
      <c r="I43" s="47"/>
      <c r="J43" s="47"/>
      <c r="K43" s="47"/>
      <c r="L43" s="53"/>
      <c r="M43" s="216" t="s">
        <v>44</v>
      </c>
      <c r="N43" s="216"/>
      <c r="O43" s="216"/>
      <c r="P43" s="216"/>
      <c r="Q43" s="47"/>
      <c r="R43" s="47"/>
      <c r="S43" s="47"/>
      <c r="T43" s="47"/>
      <c r="U43" s="78"/>
      <c r="V43" s="78"/>
      <c r="W43" s="78"/>
      <c r="X43" s="78"/>
      <c r="Y43" s="78"/>
      <c r="Z43" s="78"/>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row>
    <row r="44" spans="1:56" ht="20.25" customHeight="1" x14ac:dyDescent="0.4">
      <c r="A44" s="1"/>
      <c r="B44" s="47"/>
      <c r="C44" s="240">
        <f>IF($J$41="週",L39,J39)</f>
        <v>20</v>
      </c>
      <c r="D44" s="241"/>
      <c r="E44" s="241"/>
      <c r="F44" s="242"/>
      <c r="G44" s="77" t="s">
        <v>28</v>
      </c>
      <c r="H44" s="218">
        <f>IF($J$41="週",$AV$5,$AZ$5)</f>
        <v>40</v>
      </c>
      <c r="I44" s="220"/>
      <c r="J44" s="220"/>
      <c r="K44" s="219"/>
      <c r="L44" s="77" t="s">
        <v>29</v>
      </c>
      <c r="M44" s="232">
        <f>ROUNDDOWN(C44/H44,1)</f>
        <v>0.5</v>
      </c>
      <c r="N44" s="233"/>
      <c r="O44" s="233"/>
      <c r="P44" s="234"/>
      <c r="Q44" s="47"/>
      <c r="R44" s="47"/>
      <c r="S44" s="47"/>
      <c r="T44" s="47"/>
      <c r="U44" s="231"/>
      <c r="V44" s="231"/>
      <c r="W44" s="231"/>
      <c r="X44" s="231"/>
      <c r="Y44" s="81"/>
      <c r="Z44" s="78"/>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row>
    <row r="45" spans="1:56" ht="20.25" customHeight="1" x14ac:dyDescent="0.4">
      <c r="A45" s="1"/>
      <c r="B45" s="47"/>
      <c r="C45" s="47"/>
      <c r="D45" s="47"/>
      <c r="E45" s="47"/>
      <c r="F45" s="47"/>
      <c r="G45" s="47"/>
      <c r="H45" s="47"/>
      <c r="I45" s="47"/>
      <c r="J45" s="47"/>
      <c r="K45" s="47"/>
      <c r="L45" s="53"/>
      <c r="M45" s="47" t="s">
        <v>82</v>
      </c>
      <c r="N45" s="47"/>
      <c r="O45" s="47"/>
      <c r="P45" s="47"/>
      <c r="Q45" s="47"/>
      <c r="R45" s="47"/>
      <c r="S45" s="47"/>
      <c r="T45" s="47"/>
      <c r="U45" s="78"/>
      <c r="V45" s="78"/>
      <c r="W45" s="78"/>
      <c r="X45" s="78"/>
      <c r="Y45" s="78"/>
      <c r="Z45" s="78"/>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row>
    <row r="46" spans="1:56" ht="20.25" customHeight="1" x14ac:dyDescent="0.4">
      <c r="A46" s="1"/>
      <c r="B46" s="47"/>
      <c r="C46" s="47" t="s">
        <v>139</v>
      </c>
      <c r="D46" s="47"/>
      <c r="E46" s="47"/>
      <c r="F46" s="47"/>
      <c r="G46" s="47"/>
      <c r="H46" s="47"/>
      <c r="I46" s="47"/>
      <c r="J46" s="47"/>
      <c r="K46" s="47"/>
      <c r="L46" s="53"/>
      <c r="M46" s="47"/>
      <c r="N46" s="47"/>
      <c r="O46" s="47"/>
      <c r="P46" s="47"/>
      <c r="Q46" s="47"/>
      <c r="R46" s="47"/>
      <c r="S46" s="47"/>
      <c r="T46" s="47"/>
      <c r="U46" s="47"/>
      <c r="V46" s="85"/>
      <c r="W46" s="86"/>
      <c r="X46" s="86"/>
      <c r="Y46" s="47"/>
      <c r="Z46" s="47"/>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row>
    <row r="47" spans="1:56" ht="20.25" customHeight="1" x14ac:dyDescent="0.4">
      <c r="A47" s="1"/>
      <c r="B47" s="47"/>
      <c r="C47" s="47" t="s">
        <v>49</v>
      </c>
      <c r="D47" s="47"/>
      <c r="E47" s="47"/>
      <c r="F47" s="47"/>
      <c r="G47" s="47"/>
      <c r="H47" s="47"/>
      <c r="I47" s="47"/>
      <c r="J47" s="47"/>
      <c r="K47" s="47"/>
      <c r="L47" s="53"/>
      <c r="M47" s="77"/>
      <c r="N47" s="77"/>
      <c r="O47" s="77"/>
      <c r="P47" s="77"/>
      <c r="Q47" s="47"/>
      <c r="R47" s="47"/>
      <c r="S47" s="47"/>
      <c r="T47" s="47"/>
      <c r="U47" s="47"/>
      <c r="V47" s="85"/>
      <c r="W47" s="86"/>
      <c r="X47" s="86"/>
      <c r="Y47" s="47"/>
      <c r="Z47" s="47"/>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row>
    <row r="48" spans="1:56" ht="20.25" customHeight="1" x14ac:dyDescent="0.4">
      <c r="A48" s="1"/>
      <c r="B48" s="47"/>
      <c r="C48" s="47" t="s">
        <v>45</v>
      </c>
      <c r="D48" s="47"/>
      <c r="E48" s="47"/>
      <c r="F48" s="47"/>
      <c r="G48" s="47"/>
      <c r="H48" s="47" t="s">
        <v>48</v>
      </c>
      <c r="I48" s="47"/>
      <c r="J48" s="47"/>
      <c r="K48" s="47"/>
      <c r="L48" s="47"/>
      <c r="M48" s="216" t="s">
        <v>27</v>
      </c>
      <c r="N48" s="216"/>
      <c r="O48" s="216"/>
      <c r="P48" s="216"/>
      <c r="Q48" s="47"/>
      <c r="R48" s="47"/>
      <c r="S48" s="47"/>
      <c r="T48" s="47"/>
      <c r="U48" s="47"/>
      <c r="V48" s="85"/>
      <c r="W48" s="86"/>
      <c r="X48" s="86"/>
      <c r="Y48" s="47"/>
      <c r="Z48" s="47"/>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row>
    <row r="49" spans="1:58" ht="20.25" customHeight="1" x14ac:dyDescent="0.4">
      <c r="A49" s="1"/>
      <c r="B49" s="47"/>
      <c r="C49" s="218">
        <f>P39</f>
        <v>2</v>
      </c>
      <c r="D49" s="220"/>
      <c r="E49" s="220"/>
      <c r="F49" s="219"/>
      <c r="G49" s="77" t="s">
        <v>92</v>
      </c>
      <c r="H49" s="232">
        <f>M44</f>
        <v>0.5</v>
      </c>
      <c r="I49" s="233"/>
      <c r="J49" s="233"/>
      <c r="K49" s="234"/>
      <c r="L49" s="77" t="s">
        <v>29</v>
      </c>
      <c r="M49" s="235">
        <f>ROUNDDOWN(C49+H49,1)</f>
        <v>2.5</v>
      </c>
      <c r="N49" s="236"/>
      <c r="O49" s="236"/>
      <c r="P49" s="237"/>
      <c r="Q49" s="47"/>
      <c r="R49" s="47"/>
      <c r="S49" s="47"/>
      <c r="T49" s="47"/>
      <c r="U49" s="47"/>
      <c r="V49" s="85"/>
      <c r="W49" s="86"/>
      <c r="X49" s="86"/>
      <c r="Y49" s="47"/>
      <c r="Z49" s="47"/>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row>
    <row r="50" spans="1:58" ht="20.25" customHeight="1" x14ac:dyDescent="0.4">
      <c r="A50" s="1"/>
      <c r="B50" s="47"/>
      <c r="C50" s="47"/>
      <c r="D50" s="47"/>
      <c r="E50" s="47"/>
      <c r="F50" s="47"/>
      <c r="G50" s="47"/>
      <c r="H50" s="47"/>
      <c r="I50" s="47"/>
      <c r="J50" s="47"/>
      <c r="K50" s="47"/>
      <c r="L50" s="47"/>
      <c r="M50" s="47"/>
      <c r="N50" s="53"/>
      <c r="O50" s="47"/>
      <c r="P50" s="47"/>
      <c r="Q50" s="47"/>
      <c r="R50" s="47"/>
      <c r="S50" s="47"/>
      <c r="T50" s="47"/>
      <c r="U50" s="47"/>
      <c r="V50" s="85"/>
      <c r="W50" s="86"/>
      <c r="X50" s="86"/>
      <c r="Y50" s="47"/>
      <c r="Z50" s="47"/>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row>
    <row r="51" spans="1:58" ht="20.25" customHeight="1" x14ac:dyDescent="0.4">
      <c r="C51" s="59"/>
      <c r="D51" s="59"/>
      <c r="T51" s="59"/>
      <c r="AJ51" s="60"/>
      <c r="AK51" s="61"/>
      <c r="AL51" s="61"/>
      <c r="BE51" s="61"/>
    </row>
    <row r="52" spans="1:58" ht="20.25" customHeight="1" x14ac:dyDescent="0.4">
      <c r="C52" s="59"/>
      <c r="D52" s="59"/>
      <c r="U52" s="59"/>
      <c r="AK52" s="60"/>
      <c r="AL52" s="61"/>
      <c r="AM52" s="61"/>
      <c r="BF52" s="61"/>
    </row>
    <row r="53" spans="1:58" ht="20.25" customHeight="1" x14ac:dyDescent="0.4">
      <c r="D53" s="59"/>
      <c r="U53" s="59"/>
      <c r="AK53" s="60"/>
      <c r="AL53" s="61"/>
      <c r="AM53" s="61"/>
      <c r="BF53" s="61"/>
    </row>
    <row r="54" spans="1:58" ht="20.25" customHeight="1" x14ac:dyDescent="0.4">
      <c r="C54" s="59"/>
      <c r="D54" s="59"/>
      <c r="U54" s="59"/>
      <c r="AK54" s="60"/>
      <c r="AL54" s="61"/>
      <c r="AM54" s="61"/>
      <c r="BF54" s="61"/>
    </row>
    <row r="55" spans="1:58" ht="20.25" customHeight="1" x14ac:dyDescent="0.4">
      <c r="C55" s="60"/>
      <c r="D55" s="60"/>
      <c r="E55" s="60"/>
      <c r="F55" s="60"/>
      <c r="G55" s="60"/>
      <c r="H55" s="60"/>
      <c r="I55" s="60"/>
      <c r="J55" s="60"/>
      <c r="K55" s="60"/>
      <c r="L55" s="60"/>
      <c r="M55" s="60"/>
      <c r="N55" s="60"/>
      <c r="O55" s="60"/>
      <c r="P55" s="60"/>
      <c r="Q55" s="60"/>
      <c r="R55" s="60"/>
      <c r="S55" s="60"/>
      <c r="T55" s="60"/>
      <c r="U55" s="61"/>
      <c r="V55" s="61"/>
      <c r="W55" s="60"/>
      <c r="X55" s="60"/>
      <c r="Y55" s="60"/>
      <c r="Z55" s="60"/>
      <c r="AA55" s="60"/>
      <c r="AB55" s="60"/>
      <c r="AC55" s="60"/>
      <c r="AD55" s="60"/>
      <c r="AE55" s="60"/>
      <c r="AF55" s="60"/>
      <c r="AG55" s="60"/>
      <c r="AH55" s="60"/>
      <c r="AI55" s="60"/>
      <c r="AJ55" s="60"/>
      <c r="AK55" s="60"/>
      <c r="AL55" s="61"/>
      <c r="AM55" s="61"/>
      <c r="BF55" s="61"/>
    </row>
    <row r="56" spans="1:58" ht="20.25" customHeight="1" x14ac:dyDescent="0.4">
      <c r="C56" s="60"/>
      <c r="D56" s="60"/>
      <c r="E56" s="60"/>
      <c r="F56" s="60"/>
      <c r="G56" s="60"/>
      <c r="H56" s="60"/>
      <c r="I56" s="60"/>
      <c r="J56" s="60"/>
      <c r="K56" s="60"/>
      <c r="L56" s="60"/>
      <c r="M56" s="60"/>
      <c r="N56" s="60"/>
      <c r="O56" s="60"/>
      <c r="P56" s="60"/>
      <c r="Q56" s="60"/>
      <c r="R56" s="60"/>
      <c r="S56" s="60"/>
      <c r="T56" s="60"/>
      <c r="U56" s="61"/>
      <c r="V56" s="61"/>
      <c r="W56" s="60"/>
      <c r="X56" s="60"/>
      <c r="Y56" s="60"/>
      <c r="Z56" s="60"/>
      <c r="AA56" s="60"/>
      <c r="AB56" s="60"/>
      <c r="AC56" s="60"/>
      <c r="AD56" s="60"/>
      <c r="AE56" s="60"/>
      <c r="AF56" s="60"/>
      <c r="AG56" s="60"/>
      <c r="AH56" s="60"/>
      <c r="AI56" s="60"/>
      <c r="AJ56" s="60"/>
      <c r="AK56" s="60"/>
      <c r="AL56" s="61"/>
      <c r="AM56" s="61"/>
      <c r="BF56" s="61"/>
    </row>
  </sheetData>
  <sheetProtection insertRows="0"/>
  <mergeCells count="211">
    <mergeCell ref="M48:P48"/>
    <mergeCell ref="C49:F49"/>
    <mergeCell ref="H49:K49"/>
    <mergeCell ref="M49:P49"/>
    <mergeCell ref="J41:K41"/>
    <mergeCell ref="M43:P43"/>
    <mergeCell ref="C44:F44"/>
    <mergeCell ref="H44:K44"/>
    <mergeCell ref="M44:P44"/>
    <mergeCell ref="U39:V39"/>
    <mergeCell ref="W39:X39"/>
    <mergeCell ref="U44:X44"/>
    <mergeCell ref="W38:X38"/>
    <mergeCell ref="C39:D39"/>
    <mergeCell ref="E39:F39"/>
    <mergeCell ref="G39:H39"/>
    <mergeCell ref="J39:K39"/>
    <mergeCell ref="L39:M39"/>
    <mergeCell ref="P39:Q39"/>
    <mergeCell ref="E38:F38"/>
    <mergeCell ref="G38:H38"/>
    <mergeCell ref="J38:K38"/>
    <mergeCell ref="L38:M38"/>
    <mergeCell ref="P38:Q38"/>
    <mergeCell ref="U38:V38"/>
    <mergeCell ref="V37:Y37"/>
    <mergeCell ref="C38:D38"/>
    <mergeCell ref="E37:F37"/>
    <mergeCell ref="G37:H37"/>
    <mergeCell ref="J37:K37"/>
    <mergeCell ref="L37:M37"/>
    <mergeCell ref="P37:Q37"/>
    <mergeCell ref="T37:U37"/>
    <mergeCell ref="C37:D37"/>
    <mergeCell ref="T36:U36"/>
    <mergeCell ref="V36:Y36"/>
    <mergeCell ref="C36:D36"/>
    <mergeCell ref="E36:F36"/>
    <mergeCell ref="G36:H36"/>
    <mergeCell ref="J36:K36"/>
    <mergeCell ref="G35:H35"/>
    <mergeCell ref="J35:K35"/>
    <mergeCell ref="L35:M35"/>
    <mergeCell ref="P35:Q35"/>
    <mergeCell ref="T35:U35"/>
    <mergeCell ref="V35:Y35"/>
    <mergeCell ref="C35:D35"/>
    <mergeCell ref="E35:F35"/>
    <mergeCell ref="L36:M36"/>
    <mergeCell ref="P36:Q36"/>
    <mergeCell ref="C33:D34"/>
    <mergeCell ref="E33:H33"/>
    <mergeCell ref="J33:M33"/>
    <mergeCell ref="T33:U33"/>
    <mergeCell ref="V33:Y33"/>
    <mergeCell ref="E34:F34"/>
    <mergeCell ref="G34:H34"/>
    <mergeCell ref="J34:K34"/>
    <mergeCell ref="L34:M34"/>
    <mergeCell ref="T34:U34"/>
    <mergeCell ref="V34:Y34"/>
    <mergeCell ref="AY29:BD29"/>
    <mergeCell ref="C30:D30"/>
    <mergeCell ref="E30:F30"/>
    <mergeCell ref="G30:K30"/>
    <mergeCell ref="L30:O30"/>
    <mergeCell ref="AU30:AV30"/>
    <mergeCell ref="AW30:AX30"/>
    <mergeCell ref="AY30:BD30"/>
    <mergeCell ref="C29:D29"/>
    <mergeCell ref="E29:F29"/>
    <mergeCell ref="G29:K29"/>
    <mergeCell ref="L29:O29"/>
    <mergeCell ref="AU29:AV29"/>
    <mergeCell ref="AW29:AX29"/>
    <mergeCell ref="AY27:BD27"/>
    <mergeCell ref="C28:D28"/>
    <mergeCell ref="E28:F28"/>
    <mergeCell ref="G28:K28"/>
    <mergeCell ref="L28:O28"/>
    <mergeCell ref="AU28:AV28"/>
    <mergeCell ref="AW28:AX28"/>
    <mergeCell ref="AY28:BD28"/>
    <mergeCell ref="C27:D27"/>
    <mergeCell ref="E27:F27"/>
    <mergeCell ref="G27:K27"/>
    <mergeCell ref="L27:O27"/>
    <mergeCell ref="AU27:AV27"/>
    <mergeCell ref="AW27:AX27"/>
    <mergeCell ref="AY25:BD25"/>
    <mergeCell ref="C26:D26"/>
    <mergeCell ref="E26:F26"/>
    <mergeCell ref="G26:K26"/>
    <mergeCell ref="L26:O26"/>
    <mergeCell ref="AU26:AV26"/>
    <mergeCell ref="AW26:AX26"/>
    <mergeCell ref="AY26:BD26"/>
    <mergeCell ref="C25:D25"/>
    <mergeCell ref="E25:F25"/>
    <mergeCell ref="G25:K25"/>
    <mergeCell ref="L25:O25"/>
    <mergeCell ref="AU25:AV25"/>
    <mergeCell ref="AW25:AX25"/>
    <mergeCell ref="AY23:BD23"/>
    <mergeCell ref="C24:D24"/>
    <mergeCell ref="E24:F24"/>
    <mergeCell ref="G24:K24"/>
    <mergeCell ref="L24:O24"/>
    <mergeCell ref="AU24:AV24"/>
    <mergeCell ref="AW24:AX24"/>
    <mergeCell ref="AY24:BD24"/>
    <mergeCell ref="C23:D23"/>
    <mergeCell ref="E23:F23"/>
    <mergeCell ref="G23:K23"/>
    <mergeCell ref="L23:O23"/>
    <mergeCell ref="AU23:AV23"/>
    <mergeCell ref="AW23:AX23"/>
    <mergeCell ref="AY21:BD21"/>
    <mergeCell ref="C22:D22"/>
    <mergeCell ref="E22:F22"/>
    <mergeCell ref="G22:K22"/>
    <mergeCell ref="L22:O22"/>
    <mergeCell ref="AU22:AV22"/>
    <mergeCell ref="AW22:AX22"/>
    <mergeCell ref="AY22:BD22"/>
    <mergeCell ref="C21:D21"/>
    <mergeCell ref="E21:F21"/>
    <mergeCell ref="G21:K21"/>
    <mergeCell ref="L21:O21"/>
    <mergeCell ref="AU21:AV21"/>
    <mergeCell ref="AW21:AX21"/>
    <mergeCell ref="AY19:BD19"/>
    <mergeCell ref="C20:D20"/>
    <mergeCell ref="E20:F20"/>
    <mergeCell ref="G20:K20"/>
    <mergeCell ref="L20:O20"/>
    <mergeCell ref="AU20:AV20"/>
    <mergeCell ref="AW20:AX20"/>
    <mergeCell ref="AY20:BD20"/>
    <mergeCell ref="C19:D19"/>
    <mergeCell ref="E19:F19"/>
    <mergeCell ref="G19:K19"/>
    <mergeCell ref="L19:O19"/>
    <mergeCell ref="AU19:AV19"/>
    <mergeCell ref="AW19:AX19"/>
    <mergeCell ref="AY17:BD17"/>
    <mergeCell ref="C18:D18"/>
    <mergeCell ref="E18:F18"/>
    <mergeCell ref="G18:K18"/>
    <mergeCell ref="L18:O18"/>
    <mergeCell ref="AU18:AV18"/>
    <mergeCell ref="AW18:AX18"/>
    <mergeCell ref="AY18:BD18"/>
    <mergeCell ref="C17:D17"/>
    <mergeCell ref="E17:F17"/>
    <mergeCell ref="G17:K17"/>
    <mergeCell ref="L17:O17"/>
    <mergeCell ref="AU17:AV17"/>
    <mergeCell ref="AW17:AX17"/>
    <mergeCell ref="AY15:BD15"/>
    <mergeCell ref="C16:D16"/>
    <mergeCell ref="E16:F16"/>
    <mergeCell ref="G16:K16"/>
    <mergeCell ref="L16:O16"/>
    <mergeCell ref="AU16:AV16"/>
    <mergeCell ref="AW16:AX16"/>
    <mergeCell ref="AY16:BD16"/>
    <mergeCell ref="C15:D15"/>
    <mergeCell ref="E15:F15"/>
    <mergeCell ref="G15:K15"/>
    <mergeCell ref="L15:O15"/>
    <mergeCell ref="AU15:AV15"/>
    <mergeCell ref="AW15:AX15"/>
    <mergeCell ref="AY13:BD13"/>
    <mergeCell ref="C14:D14"/>
    <mergeCell ref="E14:F14"/>
    <mergeCell ref="G14:K14"/>
    <mergeCell ref="L14:O14"/>
    <mergeCell ref="AU14:AV14"/>
    <mergeCell ref="AW14:AX14"/>
    <mergeCell ref="AY14:BD14"/>
    <mergeCell ref="C13:D13"/>
    <mergeCell ref="E13:F13"/>
    <mergeCell ref="G13:K13"/>
    <mergeCell ref="L13:O13"/>
    <mergeCell ref="AU13:AV13"/>
    <mergeCell ref="AW13:AX13"/>
    <mergeCell ref="AU8:AV12"/>
    <mergeCell ref="AW8:AX12"/>
    <mergeCell ref="AY8:BD12"/>
    <mergeCell ref="P9:V9"/>
    <mergeCell ref="W9:AC9"/>
    <mergeCell ref="AD9:AJ9"/>
    <mergeCell ref="AK9:AQ9"/>
    <mergeCell ref="AR9:AT9"/>
    <mergeCell ref="B8:B12"/>
    <mergeCell ref="C8:D12"/>
    <mergeCell ref="E8:F12"/>
    <mergeCell ref="G8:K12"/>
    <mergeCell ref="L8:O12"/>
    <mergeCell ref="P8:AT8"/>
    <mergeCell ref="AV5:AW5"/>
    <mergeCell ref="AZ5:BA5"/>
    <mergeCell ref="AZ6:BA6"/>
    <mergeCell ref="AM1:BA1"/>
    <mergeCell ref="U2:V2"/>
    <mergeCell ref="X2:Y2"/>
    <mergeCell ref="AB2:AC2"/>
    <mergeCell ref="AM2:BA2"/>
    <mergeCell ref="AZ3:BC3"/>
    <mergeCell ref="AZ4:BC4"/>
  </mergeCells>
  <phoneticPr fontId="1"/>
  <conditionalFormatting sqref="P13:AX30">
    <cfRule type="expression" dxfId="8" priority="4">
      <formula>INDIRECT(ADDRESS(ROW(),COLUMN()))=TRUNC(INDIRECT(ADDRESS(ROW(),COLUMN())))</formula>
    </cfRule>
  </conditionalFormatting>
  <conditionalFormatting sqref="E35:Q39">
    <cfRule type="expression" dxfId="7" priority="2">
      <formula>INDIRECT(ADDRESS(ROW(),COLUMN()))=TRUNC(INDIRECT(ADDRESS(ROW(),COLUMN())))</formula>
    </cfRule>
  </conditionalFormatting>
  <conditionalFormatting sqref="C44:F44">
    <cfRule type="expression" dxfId="6" priority="1">
      <formula>INDIRECT(ADDRESS(ROW(),COLUMN()))=TRUNC(INDIRECT(ADDRESS(ROW(),COLUMN())))</formula>
    </cfRule>
  </conditionalFormatting>
  <dataValidations count="7">
    <dataValidation type="list" allowBlank="1" showInputMessage="1" showErrorMessage="1" sqref="AZ3" xr:uid="{00000000-0002-0000-0000-000000000000}">
      <formula1>"４週,暦月"</formula1>
    </dataValidation>
    <dataValidation type="list" allowBlank="1" showInputMessage="1" showErrorMessage="1" sqref="J41:K41" xr:uid="{00000000-0002-0000-0000-000001000000}">
      <formula1>"週,暦月"</formula1>
    </dataValidation>
    <dataValidation type="decimal" allowBlank="1" showInputMessage="1" showErrorMessage="1" error="入力可能範囲　32～40" sqref="AV5" xr:uid="{00000000-0002-0000-0000-000002000000}">
      <formula1>32</formula1>
      <formula2>40</formula2>
    </dataValidation>
    <dataValidation type="list" allowBlank="1" showInputMessage="1" sqref="C13:D30" xr:uid="{00000000-0002-0000-0000-000003000000}">
      <formula1>職種</formula1>
    </dataValidation>
    <dataValidation type="list" errorStyle="warning" allowBlank="1" showInputMessage="1" error="リストにない場合のみ、入力してください。" sqref="G13:K30" xr:uid="{00000000-0002-0000-0000-000004000000}">
      <formula1>INDIRECT(C13)</formula1>
    </dataValidation>
    <dataValidation type="list" allowBlank="1" showInputMessage="1" showErrorMessage="1" sqref="AZ4:BC4" xr:uid="{00000000-0002-0000-0000-000005000000}">
      <formula1>"予定,実績,予定・実績"</formula1>
    </dataValidation>
    <dataValidation type="list" allowBlank="1" showInputMessage="1" sqref="E13:F30" xr:uid="{00000000-0002-0000-0000-000006000000}">
      <formula1>"A, B, C, D"</formula1>
    </dataValidation>
  </dataValidations>
  <printOptions horizontalCentered="1"/>
  <pageMargins left="0.23622047244094491" right="0.23622047244094491" top="0.43307086614173229" bottom="0.27559055118110237" header="0.31496062992125984" footer="0.31496062992125984"/>
  <pageSetup paperSize="9" scale="29" orientation="portrait" r:id="rId1"/>
  <colBreaks count="1" manualBreakCount="1">
    <brk id="58"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000-000007000000}">
          <x14:formula1>
            <xm:f>プルダウン・リスト!$C$4:$C$8</xm:f>
          </x14:formula1>
          <xm:sqref>AM1:BA1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B1:BF56"/>
  <sheetViews>
    <sheetView showGridLines="0" tabSelected="1" view="pageBreakPreview" zoomScaleNormal="55" zoomScaleSheetLayoutView="100" workbookViewId="0"/>
  </sheetViews>
  <sheetFormatPr defaultColWidth="4.5" defaultRowHeight="20.25" customHeight="1" x14ac:dyDescent="0.4"/>
  <cols>
    <col min="1" max="1" width="1.375" style="1" customWidth="1"/>
    <col min="2" max="56" width="5.625" style="1" customWidth="1"/>
    <col min="57" max="16384" width="4.5" style="1"/>
  </cols>
  <sheetData>
    <row r="1" spans="2:57" s="8" customFormat="1" ht="20.25" customHeight="1" x14ac:dyDescent="0.4">
      <c r="C1" s="30" t="s">
        <v>150</v>
      </c>
      <c r="D1" s="30"/>
      <c r="G1" s="31" t="s">
        <v>15</v>
      </c>
      <c r="J1" s="30"/>
      <c r="K1" s="30"/>
      <c r="L1" s="30"/>
      <c r="M1" s="30"/>
      <c r="AK1" s="4" t="s">
        <v>18</v>
      </c>
      <c r="AL1" s="4" t="s">
        <v>16</v>
      </c>
      <c r="AM1" s="130" t="s">
        <v>119</v>
      </c>
      <c r="AN1" s="130"/>
      <c r="AO1" s="130"/>
      <c r="AP1" s="130"/>
      <c r="AQ1" s="130"/>
      <c r="AR1" s="130"/>
      <c r="AS1" s="130"/>
      <c r="AT1" s="130"/>
      <c r="AU1" s="130"/>
      <c r="AV1" s="130"/>
      <c r="AW1" s="130"/>
      <c r="AX1" s="130"/>
      <c r="AY1" s="130"/>
      <c r="AZ1" s="130"/>
      <c r="BA1" s="130"/>
      <c r="BB1" s="32" t="s">
        <v>0</v>
      </c>
    </row>
    <row r="2" spans="2:57" s="3" customFormat="1" ht="20.25" customHeight="1" x14ac:dyDescent="0.4">
      <c r="D2" s="31"/>
      <c r="H2" s="31"/>
      <c r="I2" s="4"/>
      <c r="J2" s="4"/>
      <c r="K2" s="4"/>
      <c r="L2" s="4"/>
      <c r="M2" s="4"/>
      <c r="T2" s="4" t="s">
        <v>19</v>
      </c>
      <c r="U2" s="131">
        <v>6</v>
      </c>
      <c r="V2" s="131"/>
      <c r="W2" s="4" t="s">
        <v>16</v>
      </c>
      <c r="X2" s="132">
        <f>IF(U2=0,"",YEAR(DATE(2018+U2,1,1)))</f>
        <v>2024</v>
      </c>
      <c r="Y2" s="132"/>
      <c r="Z2" s="3" t="s">
        <v>20</v>
      </c>
      <c r="AA2" s="3" t="s">
        <v>21</v>
      </c>
      <c r="AB2" s="131">
        <v>4</v>
      </c>
      <c r="AC2" s="131"/>
      <c r="AD2" s="3" t="s">
        <v>22</v>
      </c>
      <c r="AJ2" s="32"/>
      <c r="AK2" s="4" t="s">
        <v>17</v>
      </c>
      <c r="AL2" s="4" t="s">
        <v>16</v>
      </c>
      <c r="AM2" s="131"/>
      <c r="AN2" s="131"/>
      <c r="AO2" s="131"/>
      <c r="AP2" s="131"/>
      <c r="AQ2" s="131"/>
      <c r="AR2" s="131"/>
      <c r="AS2" s="131"/>
      <c r="AT2" s="131"/>
      <c r="AU2" s="131"/>
      <c r="AV2" s="131"/>
      <c r="AW2" s="131"/>
      <c r="AX2" s="131"/>
      <c r="AY2" s="131"/>
      <c r="AZ2" s="131"/>
      <c r="BA2" s="131"/>
      <c r="BB2" s="32" t="s">
        <v>0</v>
      </c>
      <c r="BC2" s="4"/>
      <c r="BD2" s="4"/>
      <c r="BE2" s="4"/>
    </row>
    <row r="3" spans="2:57" s="3" customFormat="1" ht="20.25" customHeight="1" x14ac:dyDescent="0.4">
      <c r="D3" s="31"/>
      <c r="H3" s="31"/>
      <c r="I3" s="4"/>
      <c r="J3" s="4"/>
      <c r="K3" s="4"/>
      <c r="L3" s="4"/>
      <c r="M3" s="4"/>
      <c r="T3" s="33"/>
      <c r="U3" s="35"/>
      <c r="V3" s="35"/>
      <c r="W3" s="36"/>
      <c r="X3" s="35"/>
      <c r="Y3" s="35"/>
      <c r="Z3" s="37"/>
      <c r="AA3" s="37"/>
      <c r="AB3" s="35"/>
      <c r="AC3" s="35"/>
      <c r="AD3" s="34"/>
      <c r="AJ3" s="32"/>
      <c r="AK3" s="4"/>
      <c r="AL3" s="4"/>
      <c r="AM3" s="38"/>
      <c r="AN3" s="38"/>
      <c r="AO3" s="38"/>
      <c r="AP3" s="38"/>
      <c r="AQ3" s="38"/>
      <c r="AR3" s="38"/>
      <c r="AS3" s="38"/>
      <c r="AT3" s="38"/>
      <c r="AU3" s="38"/>
      <c r="AV3" s="38"/>
      <c r="AW3" s="38"/>
      <c r="AX3" s="38"/>
      <c r="AY3" s="39" t="s">
        <v>83</v>
      </c>
      <c r="AZ3" s="133" t="s">
        <v>111</v>
      </c>
      <c r="BA3" s="133"/>
      <c r="BB3" s="133"/>
      <c r="BC3" s="133"/>
      <c r="BD3" s="4"/>
      <c r="BE3" s="4"/>
    </row>
    <row r="4" spans="2:57" s="3" customFormat="1" ht="20.25" customHeight="1" x14ac:dyDescent="0.4">
      <c r="B4" s="40"/>
      <c r="C4" s="40"/>
      <c r="D4" s="40"/>
      <c r="E4" s="40"/>
      <c r="F4" s="40"/>
      <c r="G4" s="40"/>
      <c r="H4" s="40"/>
      <c r="I4" s="40"/>
      <c r="J4" s="41"/>
      <c r="K4" s="42"/>
      <c r="L4" s="42"/>
      <c r="M4" s="42"/>
      <c r="N4" s="42"/>
      <c r="O4" s="42"/>
      <c r="P4" s="43"/>
      <c r="Q4" s="42"/>
      <c r="R4" s="42"/>
      <c r="Z4" s="37"/>
      <c r="AA4" s="37"/>
      <c r="AB4" s="35"/>
      <c r="AC4" s="35"/>
      <c r="AD4" s="34"/>
      <c r="AJ4" s="32"/>
      <c r="AK4" s="4"/>
      <c r="AL4" s="4"/>
      <c r="AM4" s="38"/>
      <c r="AN4" s="38"/>
      <c r="AO4" s="38"/>
      <c r="AP4" s="38"/>
      <c r="AQ4" s="38"/>
      <c r="AR4" s="38"/>
      <c r="AS4" s="38"/>
      <c r="AT4" s="38"/>
      <c r="AU4" s="38"/>
      <c r="AV4" s="38"/>
      <c r="AW4" s="38"/>
      <c r="AX4" s="38"/>
      <c r="AY4" s="39" t="s">
        <v>104</v>
      </c>
      <c r="AZ4" s="133" t="s">
        <v>105</v>
      </c>
      <c r="BA4" s="133"/>
      <c r="BB4" s="133"/>
      <c r="BC4" s="133"/>
      <c r="BD4" s="4"/>
      <c r="BE4" s="4"/>
    </row>
    <row r="5" spans="2:57" s="3" customFormat="1" ht="20.25" customHeight="1" x14ac:dyDescent="0.4">
      <c r="B5" s="44"/>
      <c r="C5" s="44"/>
      <c r="D5" s="44"/>
      <c r="E5" s="44"/>
      <c r="F5" s="44"/>
      <c r="G5" s="44"/>
      <c r="H5" s="44"/>
      <c r="I5" s="44"/>
      <c r="J5" s="42"/>
      <c r="K5" s="45"/>
      <c r="L5" s="46"/>
      <c r="M5" s="46"/>
      <c r="N5" s="46"/>
      <c r="O5" s="46"/>
      <c r="P5" s="44"/>
      <c r="Q5" s="40"/>
      <c r="R5" s="40"/>
      <c r="S5" s="8"/>
      <c r="Z5" s="37"/>
      <c r="AA5" s="37"/>
      <c r="AB5" s="35"/>
      <c r="AC5" s="35"/>
      <c r="AD5" s="8"/>
      <c r="AE5" s="8"/>
      <c r="AF5" s="8"/>
      <c r="AG5" s="8"/>
      <c r="AJ5" s="8" t="s">
        <v>58</v>
      </c>
      <c r="AK5" s="8"/>
      <c r="AL5" s="8"/>
      <c r="AM5" s="8"/>
      <c r="AN5" s="8"/>
      <c r="AO5" s="8"/>
      <c r="AP5" s="8"/>
      <c r="AQ5" s="8"/>
      <c r="AR5" s="40"/>
      <c r="AS5" s="40"/>
      <c r="AT5" s="47"/>
      <c r="AU5" s="8"/>
      <c r="AV5" s="124">
        <v>40</v>
      </c>
      <c r="AW5" s="125"/>
      <c r="AX5" s="47" t="s">
        <v>23</v>
      </c>
      <c r="AY5" s="8"/>
      <c r="AZ5" s="124">
        <v>160</v>
      </c>
      <c r="BA5" s="125"/>
      <c r="BB5" s="47" t="s">
        <v>95</v>
      </c>
      <c r="BC5" s="8"/>
      <c r="BE5" s="4"/>
    </row>
    <row r="6" spans="2:57" s="3" customFormat="1" ht="20.25" customHeight="1" x14ac:dyDescent="0.4">
      <c r="B6" s="44"/>
      <c r="C6" s="44"/>
      <c r="D6" s="44"/>
      <c r="E6" s="44"/>
      <c r="F6" s="44"/>
      <c r="G6" s="44"/>
      <c r="H6" s="44"/>
      <c r="I6" s="44"/>
      <c r="J6" s="44"/>
      <c r="K6" s="48"/>
      <c r="L6" s="48"/>
      <c r="M6" s="48"/>
      <c r="N6" s="44"/>
      <c r="O6" s="49"/>
      <c r="P6" s="50"/>
      <c r="Q6" s="50"/>
      <c r="R6" s="51"/>
      <c r="S6" s="52"/>
      <c r="Z6" s="37"/>
      <c r="AA6" s="37"/>
      <c r="AB6" s="35"/>
      <c r="AC6" s="35"/>
      <c r="AD6" s="47"/>
      <c r="AE6" s="8"/>
      <c r="AF6" s="8"/>
      <c r="AG6" s="8"/>
      <c r="AL6" s="8"/>
      <c r="AM6" s="8"/>
      <c r="AN6" s="53"/>
      <c r="AO6" s="54"/>
      <c r="AP6" s="54"/>
      <c r="AQ6" s="52"/>
      <c r="AR6" s="52"/>
      <c r="AS6" s="52"/>
      <c r="AT6" s="52"/>
      <c r="AU6" s="52"/>
      <c r="AV6" s="52"/>
      <c r="AW6" s="8" t="s">
        <v>24</v>
      </c>
      <c r="AX6" s="8"/>
      <c r="AY6" s="8"/>
      <c r="AZ6" s="128">
        <f>DAY(EOMONTH(DATE(X2,AB2,1),0))</f>
        <v>30</v>
      </c>
      <c r="BA6" s="129"/>
      <c r="BB6" s="47" t="s">
        <v>25</v>
      </c>
      <c r="BE6" s="4"/>
    </row>
    <row r="7" spans="2:57" ht="20.25" customHeight="1" thickBot="1" x14ac:dyDescent="0.45">
      <c r="C7" s="2"/>
      <c r="D7" s="2"/>
      <c r="S7" s="2"/>
      <c r="AJ7" s="2"/>
      <c r="BC7" s="5"/>
      <c r="BD7" s="5"/>
      <c r="BE7" s="5"/>
    </row>
    <row r="8" spans="2:57" ht="20.25" customHeight="1" thickBot="1" x14ac:dyDescent="0.45">
      <c r="B8" s="147" t="s">
        <v>26</v>
      </c>
      <c r="C8" s="150" t="s">
        <v>65</v>
      </c>
      <c r="D8" s="151"/>
      <c r="E8" s="156" t="s">
        <v>66</v>
      </c>
      <c r="F8" s="151"/>
      <c r="G8" s="156" t="s">
        <v>67</v>
      </c>
      <c r="H8" s="150"/>
      <c r="I8" s="150"/>
      <c r="J8" s="150"/>
      <c r="K8" s="151"/>
      <c r="L8" s="156" t="s">
        <v>68</v>
      </c>
      <c r="M8" s="150"/>
      <c r="N8" s="150"/>
      <c r="O8" s="159"/>
      <c r="P8" s="162" t="s">
        <v>146</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34" t="str">
        <f>IF(AZ3="４週","(9)1～4週目の勤務時間数合計","(9)1か月の勤務時間数合計")</f>
        <v>(9)1～4週目の勤務時間数合計</v>
      </c>
      <c r="AV8" s="135"/>
      <c r="AW8" s="134" t="s">
        <v>69</v>
      </c>
      <c r="AX8" s="135"/>
      <c r="AY8" s="142" t="s">
        <v>118</v>
      </c>
      <c r="AZ8" s="142"/>
      <c r="BA8" s="142"/>
      <c r="BB8" s="142"/>
      <c r="BC8" s="142"/>
      <c r="BD8" s="142"/>
    </row>
    <row r="9" spans="2:57" ht="20.25" customHeight="1" thickBot="1" x14ac:dyDescent="0.45">
      <c r="B9" s="148"/>
      <c r="C9" s="152"/>
      <c r="D9" s="153"/>
      <c r="E9" s="157"/>
      <c r="F9" s="153"/>
      <c r="G9" s="157"/>
      <c r="H9" s="152"/>
      <c r="I9" s="152"/>
      <c r="J9" s="152"/>
      <c r="K9" s="153"/>
      <c r="L9" s="157"/>
      <c r="M9" s="152"/>
      <c r="N9" s="152"/>
      <c r="O9" s="160"/>
      <c r="P9" s="144" t="s">
        <v>10</v>
      </c>
      <c r="Q9" s="145"/>
      <c r="R9" s="145"/>
      <c r="S9" s="145"/>
      <c r="T9" s="145"/>
      <c r="U9" s="145"/>
      <c r="V9" s="146"/>
      <c r="W9" s="144" t="s">
        <v>11</v>
      </c>
      <c r="X9" s="145"/>
      <c r="Y9" s="145"/>
      <c r="Z9" s="145"/>
      <c r="AA9" s="145"/>
      <c r="AB9" s="145"/>
      <c r="AC9" s="146"/>
      <c r="AD9" s="144" t="s">
        <v>12</v>
      </c>
      <c r="AE9" s="145"/>
      <c r="AF9" s="145"/>
      <c r="AG9" s="145"/>
      <c r="AH9" s="145"/>
      <c r="AI9" s="145"/>
      <c r="AJ9" s="146"/>
      <c r="AK9" s="144" t="s">
        <v>13</v>
      </c>
      <c r="AL9" s="145"/>
      <c r="AM9" s="145"/>
      <c r="AN9" s="145"/>
      <c r="AO9" s="145"/>
      <c r="AP9" s="145"/>
      <c r="AQ9" s="146"/>
      <c r="AR9" s="144" t="s">
        <v>14</v>
      </c>
      <c r="AS9" s="145"/>
      <c r="AT9" s="146"/>
      <c r="AU9" s="136"/>
      <c r="AV9" s="137"/>
      <c r="AW9" s="136"/>
      <c r="AX9" s="137"/>
      <c r="AY9" s="142"/>
      <c r="AZ9" s="142"/>
      <c r="BA9" s="142"/>
      <c r="BB9" s="142"/>
      <c r="BC9" s="142"/>
      <c r="BD9" s="142"/>
    </row>
    <row r="10" spans="2:57" ht="20.25" customHeight="1" thickBot="1" x14ac:dyDescent="0.45">
      <c r="B10" s="148"/>
      <c r="C10" s="152"/>
      <c r="D10" s="153"/>
      <c r="E10" s="157"/>
      <c r="F10" s="153"/>
      <c r="G10" s="157"/>
      <c r="H10" s="152"/>
      <c r="I10" s="152"/>
      <c r="J10" s="152"/>
      <c r="K10" s="153"/>
      <c r="L10" s="157"/>
      <c r="M10" s="152"/>
      <c r="N10" s="152"/>
      <c r="O10" s="160"/>
      <c r="P10" s="67">
        <f>DAY(DATE($X$2,$AB$2,1))</f>
        <v>1</v>
      </c>
      <c r="Q10" s="68">
        <f>DAY(DATE($X$2,$AB$2,2))</f>
        <v>2</v>
      </c>
      <c r="R10" s="68">
        <f>DAY(DATE($X$2,$AB$2,3))</f>
        <v>3</v>
      </c>
      <c r="S10" s="68">
        <f>DAY(DATE($X$2,$AB$2,4))</f>
        <v>4</v>
      </c>
      <c r="T10" s="68">
        <f>DAY(DATE($X$2,$AB$2,5))</f>
        <v>5</v>
      </c>
      <c r="U10" s="68">
        <f>DAY(DATE($X$2,$AB$2,6))</f>
        <v>6</v>
      </c>
      <c r="V10" s="69">
        <f>DAY(DATE($X$2,$AB$2,7))</f>
        <v>7</v>
      </c>
      <c r="W10" s="67">
        <f>DAY(DATE($X$2,$AB$2,8))</f>
        <v>8</v>
      </c>
      <c r="X10" s="68">
        <f>DAY(DATE($X$2,$AB$2,9))</f>
        <v>9</v>
      </c>
      <c r="Y10" s="68">
        <f>DAY(DATE($X$2,$AB$2,10))</f>
        <v>10</v>
      </c>
      <c r="Z10" s="68">
        <f>DAY(DATE($X$2,$AB$2,11))</f>
        <v>11</v>
      </c>
      <c r="AA10" s="68">
        <f>DAY(DATE($X$2,$AB$2,12))</f>
        <v>12</v>
      </c>
      <c r="AB10" s="68">
        <f>DAY(DATE($X$2,$AB$2,13))</f>
        <v>13</v>
      </c>
      <c r="AC10" s="69">
        <f>DAY(DATE($X$2,$AB$2,14))</f>
        <v>14</v>
      </c>
      <c r="AD10" s="67">
        <f>DAY(DATE($X$2,$AB$2,15))</f>
        <v>15</v>
      </c>
      <c r="AE10" s="68">
        <f>DAY(DATE($X$2,$AB$2,16))</f>
        <v>16</v>
      </c>
      <c r="AF10" s="68">
        <f>DAY(DATE($X$2,$AB$2,17))</f>
        <v>17</v>
      </c>
      <c r="AG10" s="68">
        <f>DAY(DATE($X$2,$AB$2,18))</f>
        <v>18</v>
      </c>
      <c r="AH10" s="68">
        <f>DAY(DATE($X$2,$AB$2,19))</f>
        <v>19</v>
      </c>
      <c r="AI10" s="68">
        <f>DAY(DATE($X$2,$AB$2,20))</f>
        <v>20</v>
      </c>
      <c r="AJ10" s="69">
        <f>DAY(DATE($X$2,$AB$2,21))</f>
        <v>21</v>
      </c>
      <c r="AK10" s="67">
        <f>DAY(DATE($X$2,$AB$2,22))</f>
        <v>22</v>
      </c>
      <c r="AL10" s="68">
        <f>DAY(DATE($X$2,$AB$2,23))</f>
        <v>23</v>
      </c>
      <c r="AM10" s="68">
        <f>DAY(DATE($X$2,$AB$2,24))</f>
        <v>24</v>
      </c>
      <c r="AN10" s="68">
        <f>DAY(DATE($X$2,$AB$2,25))</f>
        <v>25</v>
      </c>
      <c r="AO10" s="68">
        <f>DAY(DATE($X$2,$AB$2,26))</f>
        <v>26</v>
      </c>
      <c r="AP10" s="68">
        <f>DAY(DATE($X$2,$AB$2,27))</f>
        <v>27</v>
      </c>
      <c r="AQ10" s="69">
        <f>DAY(DATE($X$2,$AB$2,28))</f>
        <v>28</v>
      </c>
      <c r="AR10" s="67" t="str">
        <f>IF(AZ3="暦月",IF(DAY(DATE($X$2,$AB$2,29))=29,29,""),"")</f>
        <v/>
      </c>
      <c r="AS10" s="68" t="str">
        <f>IF(AZ3="暦月",IF(DAY(DATE($X$2,$AB$2,30))=30,30,""),"")</f>
        <v/>
      </c>
      <c r="AT10" s="73" t="str">
        <f>IF(AZ3="暦月",IF(DAY(DATE($X$2,$AB$2,31))=31,31,""),"")</f>
        <v/>
      </c>
      <c r="AU10" s="136"/>
      <c r="AV10" s="137"/>
      <c r="AW10" s="136"/>
      <c r="AX10" s="137"/>
      <c r="AY10" s="142"/>
      <c r="AZ10" s="142"/>
      <c r="BA10" s="142"/>
      <c r="BB10" s="142"/>
      <c r="BC10" s="142"/>
      <c r="BD10" s="142"/>
    </row>
    <row r="11" spans="2:57" ht="20.25" hidden="1" customHeight="1" thickBot="1" x14ac:dyDescent="0.45">
      <c r="B11" s="148"/>
      <c r="C11" s="152"/>
      <c r="D11" s="153"/>
      <c r="E11" s="157"/>
      <c r="F11" s="153"/>
      <c r="G11" s="157"/>
      <c r="H11" s="152"/>
      <c r="I11" s="152"/>
      <c r="J11" s="152"/>
      <c r="K11" s="153"/>
      <c r="L11" s="157"/>
      <c r="M11" s="152"/>
      <c r="N11" s="152"/>
      <c r="O11" s="160"/>
      <c r="P11" s="67">
        <f>WEEKDAY(DATE($X$2,$AB$2,1))</f>
        <v>2</v>
      </c>
      <c r="Q11" s="68">
        <f>WEEKDAY(DATE($X$2,$AB$2,2))</f>
        <v>3</v>
      </c>
      <c r="R11" s="68">
        <f>WEEKDAY(DATE($X$2,$AB$2,3))</f>
        <v>4</v>
      </c>
      <c r="S11" s="68">
        <f>WEEKDAY(DATE($X$2,$AB$2,4))</f>
        <v>5</v>
      </c>
      <c r="T11" s="68">
        <f>WEEKDAY(DATE($X$2,$AB$2,5))</f>
        <v>6</v>
      </c>
      <c r="U11" s="68">
        <f>WEEKDAY(DATE($X$2,$AB$2,6))</f>
        <v>7</v>
      </c>
      <c r="V11" s="69">
        <f>WEEKDAY(DATE($X$2,$AB$2,7))</f>
        <v>1</v>
      </c>
      <c r="W11" s="67">
        <f>WEEKDAY(DATE($X$2,$AB$2,8))</f>
        <v>2</v>
      </c>
      <c r="X11" s="68">
        <f>WEEKDAY(DATE($X$2,$AB$2,9))</f>
        <v>3</v>
      </c>
      <c r="Y11" s="68">
        <f>WEEKDAY(DATE($X$2,$AB$2,10))</f>
        <v>4</v>
      </c>
      <c r="Z11" s="68">
        <f>WEEKDAY(DATE($X$2,$AB$2,11))</f>
        <v>5</v>
      </c>
      <c r="AA11" s="68">
        <f>WEEKDAY(DATE($X$2,$AB$2,12))</f>
        <v>6</v>
      </c>
      <c r="AB11" s="68">
        <f>WEEKDAY(DATE($X$2,$AB$2,13))</f>
        <v>7</v>
      </c>
      <c r="AC11" s="69">
        <f>WEEKDAY(DATE($X$2,$AB$2,14))</f>
        <v>1</v>
      </c>
      <c r="AD11" s="67">
        <f>WEEKDAY(DATE($X$2,$AB$2,15))</f>
        <v>2</v>
      </c>
      <c r="AE11" s="68">
        <f>WEEKDAY(DATE($X$2,$AB$2,16))</f>
        <v>3</v>
      </c>
      <c r="AF11" s="68">
        <f>WEEKDAY(DATE($X$2,$AB$2,17))</f>
        <v>4</v>
      </c>
      <c r="AG11" s="68">
        <f>WEEKDAY(DATE($X$2,$AB$2,18))</f>
        <v>5</v>
      </c>
      <c r="AH11" s="68">
        <f>WEEKDAY(DATE($X$2,$AB$2,19))</f>
        <v>6</v>
      </c>
      <c r="AI11" s="68">
        <f>WEEKDAY(DATE($X$2,$AB$2,20))</f>
        <v>7</v>
      </c>
      <c r="AJ11" s="69">
        <f>WEEKDAY(DATE($X$2,$AB$2,21))</f>
        <v>1</v>
      </c>
      <c r="AK11" s="67">
        <f>WEEKDAY(DATE($X$2,$AB$2,22))</f>
        <v>2</v>
      </c>
      <c r="AL11" s="68">
        <f>WEEKDAY(DATE($X$2,$AB$2,23))</f>
        <v>3</v>
      </c>
      <c r="AM11" s="68">
        <f>WEEKDAY(DATE($X$2,$AB$2,24))</f>
        <v>4</v>
      </c>
      <c r="AN11" s="68">
        <f>WEEKDAY(DATE($X$2,$AB$2,25))</f>
        <v>5</v>
      </c>
      <c r="AO11" s="68">
        <f>WEEKDAY(DATE($X$2,$AB$2,26))</f>
        <v>6</v>
      </c>
      <c r="AP11" s="68">
        <f>WEEKDAY(DATE($X$2,$AB$2,27))</f>
        <v>7</v>
      </c>
      <c r="AQ11" s="69">
        <f>WEEKDAY(DATE($X$2,$AB$2,28))</f>
        <v>1</v>
      </c>
      <c r="AR11" s="67">
        <f>IF(AR10=29,WEEKDAY(DATE($X$2,$AB$2,29)),0)</f>
        <v>0</v>
      </c>
      <c r="AS11" s="68">
        <f>IF(AS10=30,WEEKDAY(DATE($X$2,$AB$2,30)),0)</f>
        <v>0</v>
      </c>
      <c r="AT11" s="73">
        <f>IF(AT10=31,WEEKDAY(DATE($X$2,$AB$2,31)),0)</f>
        <v>0</v>
      </c>
      <c r="AU11" s="138"/>
      <c r="AV11" s="139"/>
      <c r="AW11" s="138"/>
      <c r="AX11" s="139"/>
      <c r="AY11" s="143"/>
      <c r="AZ11" s="143"/>
      <c r="BA11" s="143"/>
      <c r="BB11" s="143"/>
      <c r="BC11" s="143"/>
      <c r="BD11" s="143"/>
    </row>
    <row r="12" spans="2:57" ht="20.25" customHeight="1" thickBot="1" x14ac:dyDescent="0.45">
      <c r="B12" s="149"/>
      <c r="C12" s="154"/>
      <c r="D12" s="155"/>
      <c r="E12" s="158"/>
      <c r="F12" s="155"/>
      <c r="G12" s="158"/>
      <c r="H12" s="154"/>
      <c r="I12" s="154"/>
      <c r="J12" s="154"/>
      <c r="K12" s="155"/>
      <c r="L12" s="158"/>
      <c r="M12" s="154"/>
      <c r="N12" s="154"/>
      <c r="O12" s="161"/>
      <c r="P12" s="70" t="str">
        <f>IF(P11=1,"日",IF(P11=2,"月",IF(P11=3,"火",IF(P11=4,"水",IF(P11=5,"木",IF(P11=6,"金","土"))))))</f>
        <v>月</v>
      </c>
      <c r="Q12" s="71" t="str">
        <f t="shared" ref="Q12:V12" si="0">IF(Q11=1,"日",IF(Q11=2,"月",IF(Q11=3,"火",IF(Q11=4,"水",IF(Q11=5,"木",IF(Q11=6,"金","土"))))))</f>
        <v>火</v>
      </c>
      <c r="R12" s="71" t="str">
        <f t="shared" si="0"/>
        <v>水</v>
      </c>
      <c r="S12" s="71" t="str">
        <f t="shared" si="0"/>
        <v>木</v>
      </c>
      <c r="T12" s="71" t="str">
        <f t="shared" si="0"/>
        <v>金</v>
      </c>
      <c r="U12" s="71" t="str">
        <f t="shared" si="0"/>
        <v>土</v>
      </c>
      <c r="V12" s="72" t="str">
        <f t="shared" si="0"/>
        <v>日</v>
      </c>
      <c r="W12" s="70" t="str">
        <f t="shared" ref="W12" si="1">IF(W11=1,"日",IF(W11=2,"月",IF(W11=3,"火",IF(W11=4,"水",IF(W11=5,"木",IF(W11=6,"金","土"))))))</f>
        <v>月</v>
      </c>
      <c r="X12" s="71" t="str">
        <f t="shared" ref="X12" si="2">IF(X11=1,"日",IF(X11=2,"月",IF(X11=3,"火",IF(X11=4,"水",IF(X11=5,"木",IF(X11=6,"金","土"))))))</f>
        <v>火</v>
      </c>
      <c r="Y12" s="71" t="str">
        <f t="shared" ref="Y12" si="3">IF(Y11=1,"日",IF(Y11=2,"月",IF(Y11=3,"火",IF(Y11=4,"水",IF(Y11=5,"木",IF(Y11=6,"金","土"))))))</f>
        <v>水</v>
      </c>
      <c r="Z12" s="71" t="str">
        <f t="shared" ref="Z12" si="4">IF(Z11=1,"日",IF(Z11=2,"月",IF(Z11=3,"火",IF(Z11=4,"水",IF(Z11=5,"木",IF(Z11=6,"金","土"))))))</f>
        <v>木</v>
      </c>
      <c r="AA12" s="71" t="str">
        <f t="shared" ref="AA12" si="5">IF(AA11=1,"日",IF(AA11=2,"月",IF(AA11=3,"火",IF(AA11=4,"水",IF(AA11=5,"木",IF(AA11=6,"金","土"))))))</f>
        <v>金</v>
      </c>
      <c r="AB12" s="71" t="str">
        <f t="shared" ref="AB12" si="6">IF(AB11=1,"日",IF(AB11=2,"月",IF(AB11=3,"火",IF(AB11=4,"水",IF(AB11=5,"木",IF(AB11=6,"金","土"))))))</f>
        <v>土</v>
      </c>
      <c r="AC12" s="72" t="str">
        <f t="shared" ref="AC12" si="7">IF(AC11=1,"日",IF(AC11=2,"月",IF(AC11=3,"火",IF(AC11=4,"水",IF(AC11=5,"木",IF(AC11=6,"金","土"))))))</f>
        <v>日</v>
      </c>
      <c r="AD12" s="70" t="str">
        <f t="shared" ref="AD12" si="8">IF(AD11=1,"日",IF(AD11=2,"月",IF(AD11=3,"火",IF(AD11=4,"水",IF(AD11=5,"木",IF(AD11=6,"金","土"))))))</f>
        <v>月</v>
      </c>
      <c r="AE12" s="71" t="str">
        <f t="shared" ref="AE12" si="9">IF(AE11=1,"日",IF(AE11=2,"月",IF(AE11=3,"火",IF(AE11=4,"水",IF(AE11=5,"木",IF(AE11=6,"金","土"))))))</f>
        <v>火</v>
      </c>
      <c r="AF12" s="71" t="str">
        <f t="shared" ref="AF12" si="10">IF(AF11=1,"日",IF(AF11=2,"月",IF(AF11=3,"火",IF(AF11=4,"水",IF(AF11=5,"木",IF(AF11=6,"金","土"))))))</f>
        <v>水</v>
      </c>
      <c r="AG12" s="71" t="str">
        <f t="shared" ref="AG12" si="11">IF(AG11=1,"日",IF(AG11=2,"月",IF(AG11=3,"火",IF(AG11=4,"水",IF(AG11=5,"木",IF(AG11=6,"金","土"))))))</f>
        <v>木</v>
      </c>
      <c r="AH12" s="71" t="str">
        <f t="shared" ref="AH12" si="12">IF(AH11=1,"日",IF(AH11=2,"月",IF(AH11=3,"火",IF(AH11=4,"水",IF(AH11=5,"木",IF(AH11=6,"金","土"))))))</f>
        <v>金</v>
      </c>
      <c r="AI12" s="71" t="str">
        <f t="shared" ref="AI12" si="13">IF(AI11=1,"日",IF(AI11=2,"月",IF(AI11=3,"火",IF(AI11=4,"水",IF(AI11=5,"木",IF(AI11=6,"金","土"))))))</f>
        <v>土</v>
      </c>
      <c r="AJ12" s="72" t="str">
        <f t="shared" ref="AJ12" si="14">IF(AJ11=1,"日",IF(AJ11=2,"月",IF(AJ11=3,"火",IF(AJ11=4,"水",IF(AJ11=5,"木",IF(AJ11=6,"金","土"))))))</f>
        <v>日</v>
      </c>
      <c r="AK12" s="70" t="str">
        <f t="shared" ref="AK12" si="15">IF(AK11=1,"日",IF(AK11=2,"月",IF(AK11=3,"火",IF(AK11=4,"水",IF(AK11=5,"木",IF(AK11=6,"金","土"))))))</f>
        <v>月</v>
      </c>
      <c r="AL12" s="71" t="str">
        <f t="shared" ref="AL12" si="16">IF(AL11=1,"日",IF(AL11=2,"月",IF(AL11=3,"火",IF(AL11=4,"水",IF(AL11=5,"木",IF(AL11=6,"金","土"))))))</f>
        <v>火</v>
      </c>
      <c r="AM12" s="71" t="str">
        <f t="shared" ref="AM12" si="17">IF(AM11=1,"日",IF(AM11=2,"月",IF(AM11=3,"火",IF(AM11=4,"水",IF(AM11=5,"木",IF(AM11=6,"金","土"))))))</f>
        <v>水</v>
      </c>
      <c r="AN12" s="71" t="str">
        <f t="shared" ref="AN12" si="18">IF(AN11=1,"日",IF(AN11=2,"月",IF(AN11=3,"火",IF(AN11=4,"水",IF(AN11=5,"木",IF(AN11=6,"金","土"))))))</f>
        <v>木</v>
      </c>
      <c r="AO12" s="71" t="str">
        <f t="shared" ref="AO12" si="19">IF(AO11=1,"日",IF(AO11=2,"月",IF(AO11=3,"火",IF(AO11=4,"水",IF(AO11=5,"木",IF(AO11=6,"金","土"))))))</f>
        <v>金</v>
      </c>
      <c r="AP12" s="71" t="str">
        <f t="shared" ref="AP12" si="20">IF(AP11=1,"日",IF(AP11=2,"月",IF(AP11=3,"火",IF(AP11=4,"水",IF(AP11=5,"木",IF(AP11=6,"金","土"))))))</f>
        <v>土</v>
      </c>
      <c r="AQ12" s="72" t="str">
        <f t="shared" ref="AQ12" si="21">IF(AQ11=1,"日",IF(AQ11=2,"月",IF(AQ11=3,"火",IF(AQ11=4,"水",IF(AQ11=5,"木",IF(AQ11=6,"金","土"))))))</f>
        <v>日</v>
      </c>
      <c r="AR12" s="71" t="str">
        <f>IF(AR11=1,"日",IF(AR11=2,"月",IF(AR11=3,"火",IF(AR11=4,"水",IF(AR11=5,"木",IF(AR11=6,"金",IF(AR11=0,"","土")))))))</f>
        <v/>
      </c>
      <c r="AS12" s="71" t="str">
        <f>IF(AS11=1,"日",IF(AS11=2,"月",IF(AS11=3,"火",IF(AS11=4,"水",IF(AS11=5,"木",IF(AS11=6,"金",IF(AS11=0,"","土")))))))</f>
        <v/>
      </c>
      <c r="AT12" s="74" t="str">
        <f>IF(AT11=1,"日",IF(AT11=2,"月",IF(AT11=3,"火",IF(AT11=4,"水",IF(AT11=5,"木",IF(AT11=6,"金",IF(AT11=0,"","土")))))))</f>
        <v/>
      </c>
      <c r="AU12" s="140"/>
      <c r="AV12" s="141"/>
      <c r="AW12" s="140"/>
      <c r="AX12" s="141"/>
      <c r="AY12" s="143"/>
      <c r="AZ12" s="143"/>
      <c r="BA12" s="143"/>
      <c r="BB12" s="143"/>
      <c r="BC12" s="143"/>
      <c r="BD12" s="143"/>
    </row>
    <row r="13" spans="2:57" ht="39.950000000000003" customHeight="1" x14ac:dyDescent="0.4">
      <c r="B13" s="64">
        <v>1</v>
      </c>
      <c r="C13" s="184"/>
      <c r="D13" s="185"/>
      <c r="E13" s="186"/>
      <c r="F13" s="187"/>
      <c r="G13" s="188"/>
      <c r="H13" s="189"/>
      <c r="I13" s="189"/>
      <c r="J13" s="189"/>
      <c r="K13" s="190"/>
      <c r="L13" s="191"/>
      <c r="M13" s="192"/>
      <c r="N13" s="192"/>
      <c r="O13" s="193"/>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7"/>
      <c r="AS13" s="108"/>
      <c r="AT13" s="109"/>
      <c r="AU13" s="194">
        <f>IF($AZ$3="４週",SUM(P13:AQ13),IF($AZ$3="暦月",SUM(P13:AT13),""))</f>
        <v>0</v>
      </c>
      <c r="AV13" s="195"/>
      <c r="AW13" s="196">
        <f t="shared" ref="AW13:AW30" si="22">IF($AZ$3="４週",AU13/4,IF($AZ$3="暦月",AU13/($AZ$6/7),""))</f>
        <v>0</v>
      </c>
      <c r="AX13" s="197"/>
      <c r="AY13" s="164"/>
      <c r="AZ13" s="165"/>
      <c r="BA13" s="165"/>
      <c r="BB13" s="165"/>
      <c r="BC13" s="165"/>
      <c r="BD13" s="166"/>
    </row>
    <row r="14" spans="2:57" ht="39.950000000000003" customHeight="1" x14ac:dyDescent="0.4">
      <c r="B14" s="65">
        <f t="shared" ref="B14:B30" si="23">B13+1</f>
        <v>2</v>
      </c>
      <c r="C14" s="167"/>
      <c r="D14" s="168"/>
      <c r="E14" s="169"/>
      <c r="F14" s="170"/>
      <c r="G14" s="171"/>
      <c r="H14" s="172"/>
      <c r="I14" s="172"/>
      <c r="J14" s="172"/>
      <c r="K14" s="173"/>
      <c r="L14" s="174"/>
      <c r="M14" s="175"/>
      <c r="N14" s="175"/>
      <c r="O14" s="176"/>
      <c r="P14" s="110"/>
      <c r="Q14" s="111"/>
      <c r="R14" s="111"/>
      <c r="S14" s="111"/>
      <c r="T14" s="111"/>
      <c r="U14" s="111"/>
      <c r="V14" s="112"/>
      <c r="W14" s="110"/>
      <c r="X14" s="111"/>
      <c r="Y14" s="111"/>
      <c r="Z14" s="111"/>
      <c r="AA14" s="111"/>
      <c r="AB14" s="111"/>
      <c r="AC14" s="112"/>
      <c r="AD14" s="110"/>
      <c r="AE14" s="111"/>
      <c r="AF14" s="111"/>
      <c r="AG14" s="111"/>
      <c r="AH14" s="111"/>
      <c r="AI14" s="111"/>
      <c r="AJ14" s="112"/>
      <c r="AK14" s="110"/>
      <c r="AL14" s="111"/>
      <c r="AM14" s="111"/>
      <c r="AN14" s="111"/>
      <c r="AO14" s="111"/>
      <c r="AP14" s="111"/>
      <c r="AQ14" s="112"/>
      <c r="AR14" s="110"/>
      <c r="AS14" s="111"/>
      <c r="AT14" s="112"/>
      <c r="AU14" s="177">
        <f>IF($AZ$3="４週",SUM(P14:AQ14),IF($AZ$3="暦月",SUM(P14:AT14),""))</f>
        <v>0</v>
      </c>
      <c r="AV14" s="178"/>
      <c r="AW14" s="179">
        <f t="shared" si="22"/>
        <v>0</v>
      </c>
      <c r="AX14" s="180"/>
      <c r="AY14" s="181"/>
      <c r="AZ14" s="182"/>
      <c r="BA14" s="182"/>
      <c r="BB14" s="182"/>
      <c r="BC14" s="182"/>
      <c r="BD14" s="183"/>
    </row>
    <row r="15" spans="2:57" ht="39.950000000000003" customHeight="1" x14ac:dyDescent="0.4">
      <c r="B15" s="65">
        <f t="shared" si="23"/>
        <v>3</v>
      </c>
      <c r="C15" s="167"/>
      <c r="D15" s="168"/>
      <c r="E15" s="169"/>
      <c r="F15" s="170"/>
      <c r="G15" s="171"/>
      <c r="H15" s="172"/>
      <c r="I15" s="172"/>
      <c r="J15" s="172"/>
      <c r="K15" s="173"/>
      <c r="L15" s="174"/>
      <c r="M15" s="175"/>
      <c r="N15" s="175"/>
      <c r="O15" s="176"/>
      <c r="P15" s="110"/>
      <c r="Q15" s="111"/>
      <c r="R15" s="111"/>
      <c r="S15" s="111"/>
      <c r="T15" s="111"/>
      <c r="U15" s="111"/>
      <c r="V15" s="112"/>
      <c r="W15" s="110"/>
      <c r="X15" s="111"/>
      <c r="Y15" s="111"/>
      <c r="Z15" s="111"/>
      <c r="AA15" s="111"/>
      <c r="AB15" s="111"/>
      <c r="AC15" s="112"/>
      <c r="AD15" s="110"/>
      <c r="AE15" s="111"/>
      <c r="AF15" s="111"/>
      <c r="AG15" s="111"/>
      <c r="AH15" s="111"/>
      <c r="AI15" s="111"/>
      <c r="AJ15" s="112"/>
      <c r="AK15" s="110"/>
      <c r="AL15" s="111"/>
      <c r="AM15" s="111"/>
      <c r="AN15" s="111"/>
      <c r="AO15" s="111"/>
      <c r="AP15" s="111"/>
      <c r="AQ15" s="112"/>
      <c r="AR15" s="110"/>
      <c r="AS15" s="111"/>
      <c r="AT15" s="112"/>
      <c r="AU15" s="177">
        <f>IF($AZ$3="４週",SUM(P15:AQ15),IF($AZ$3="暦月",SUM(P15:AT15),""))</f>
        <v>0</v>
      </c>
      <c r="AV15" s="178"/>
      <c r="AW15" s="179">
        <f t="shared" si="22"/>
        <v>0</v>
      </c>
      <c r="AX15" s="180"/>
      <c r="AY15" s="181"/>
      <c r="AZ15" s="182"/>
      <c r="BA15" s="182"/>
      <c r="BB15" s="182"/>
      <c r="BC15" s="182"/>
      <c r="BD15" s="183"/>
    </row>
    <row r="16" spans="2:57" ht="39.950000000000003" customHeight="1" x14ac:dyDescent="0.4">
      <c r="B16" s="65">
        <f t="shared" si="23"/>
        <v>4</v>
      </c>
      <c r="C16" s="167"/>
      <c r="D16" s="168"/>
      <c r="E16" s="169"/>
      <c r="F16" s="170"/>
      <c r="G16" s="171"/>
      <c r="H16" s="172"/>
      <c r="I16" s="172"/>
      <c r="J16" s="172"/>
      <c r="K16" s="173"/>
      <c r="L16" s="174"/>
      <c r="M16" s="175"/>
      <c r="N16" s="175"/>
      <c r="O16" s="176"/>
      <c r="P16" s="110"/>
      <c r="Q16" s="111"/>
      <c r="R16" s="111"/>
      <c r="S16" s="111"/>
      <c r="T16" s="111"/>
      <c r="U16" s="111"/>
      <c r="V16" s="112"/>
      <c r="W16" s="110"/>
      <c r="X16" s="111"/>
      <c r="Y16" s="111"/>
      <c r="Z16" s="111"/>
      <c r="AA16" s="111"/>
      <c r="AB16" s="111"/>
      <c r="AC16" s="112"/>
      <c r="AD16" s="110"/>
      <c r="AE16" s="111"/>
      <c r="AF16" s="111"/>
      <c r="AG16" s="111"/>
      <c r="AH16" s="111"/>
      <c r="AI16" s="111"/>
      <c r="AJ16" s="112"/>
      <c r="AK16" s="110"/>
      <c r="AL16" s="111"/>
      <c r="AM16" s="111"/>
      <c r="AN16" s="111"/>
      <c r="AO16" s="111"/>
      <c r="AP16" s="111"/>
      <c r="AQ16" s="112"/>
      <c r="AR16" s="110"/>
      <c r="AS16" s="111"/>
      <c r="AT16" s="112"/>
      <c r="AU16" s="177">
        <f>IF($AZ$3="４週",SUM(P16:AQ16),IF($AZ$3="暦月",SUM(P16:AT16),""))</f>
        <v>0</v>
      </c>
      <c r="AV16" s="178"/>
      <c r="AW16" s="179">
        <f t="shared" si="22"/>
        <v>0</v>
      </c>
      <c r="AX16" s="180"/>
      <c r="AY16" s="181"/>
      <c r="AZ16" s="182"/>
      <c r="BA16" s="182"/>
      <c r="BB16" s="182"/>
      <c r="BC16" s="182"/>
      <c r="BD16" s="183"/>
    </row>
    <row r="17" spans="2:56" ht="39.950000000000003" customHeight="1" x14ac:dyDescent="0.4">
      <c r="B17" s="65">
        <f t="shared" si="23"/>
        <v>5</v>
      </c>
      <c r="C17" s="167"/>
      <c r="D17" s="168"/>
      <c r="E17" s="169"/>
      <c r="F17" s="170"/>
      <c r="G17" s="171"/>
      <c r="H17" s="172"/>
      <c r="I17" s="172"/>
      <c r="J17" s="172"/>
      <c r="K17" s="173"/>
      <c r="L17" s="174"/>
      <c r="M17" s="175"/>
      <c r="N17" s="175"/>
      <c r="O17" s="176"/>
      <c r="P17" s="110"/>
      <c r="Q17" s="111"/>
      <c r="R17" s="111"/>
      <c r="S17" s="111"/>
      <c r="T17" s="111"/>
      <c r="U17" s="111"/>
      <c r="V17" s="112"/>
      <c r="W17" s="110"/>
      <c r="X17" s="111"/>
      <c r="Y17" s="111"/>
      <c r="Z17" s="111"/>
      <c r="AA17" s="111"/>
      <c r="AB17" s="111"/>
      <c r="AC17" s="112"/>
      <c r="AD17" s="110"/>
      <c r="AE17" s="111"/>
      <c r="AF17" s="111"/>
      <c r="AG17" s="111"/>
      <c r="AH17" s="111"/>
      <c r="AI17" s="111"/>
      <c r="AJ17" s="112"/>
      <c r="AK17" s="110"/>
      <c r="AL17" s="111"/>
      <c r="AM17" s="111"/>
      <c r="AN17" s="111"/>
      <c r="AO17" s="111"/>
      <c r="AP17" s="111"/>
      <c r="AQ17" s="112"/>
      <c r="AR17" s="110"/>
      <c r="AS17" s="111"/>
      <c r="AT17" s="112"/>
      <c r="AU17" s="177">
        <f t="shared" ref="AU17:AU30" si="24">IF($AZ$3="４週",SUM(P17:AQ17),IF($AZ$3="暦月",SUM(P17:AT17),""))</f>
        <v>0</v>
      </c>
      <c r="AV17" s="178"/>
      <c r="AW17" s="179">
        <f t="shared" si="22"/>
        <v>0</v>
      </c>
      <c r="AX17" s="180"/>
      <c r="AY17" s="181"/>
      <c r="AZ17" s="182"/>
      <c r="BA17" s="182"/>
      <c r="BB17" s="182"/>
      <c r="BC17" s="182"/>
      <c r="BD17" s="183"/>
    </row>
    <row r="18" spans="2:56" ht="39.950000000000003" customHeight="1" x14ac:dyDescent="0.4">
      <c r="B18" s="65">
        <f t="shared" si="23"/>
        <v>6</v>
      </c>
      <c r="C18" s="167"/>
      <c r="D18" s="168"/>
      <c r="E18" s="169"/>
      <c r="F18" s="170"/>
      <c r="G18" s="171"/>
      <c r="H18" s="172"/>
      <c r="I18" s="172"/>
      <c r="J18" s="172"/>
      <c r="K18" s="173"/>
      <c r="L18" s="174"/>
      <c r="M18" s="175"/>
      <c r="N18" s="175"/>
      <c r="O18" s="176"/>
      <c r="P18" s="110"/>
      <c r="Q18" s="111"/>
      <c r="R18" s="111"/>
      <c r="S18" s="111"/>
      <c r="T18" s="111"/>
      <c r="U18" s="111"/>
      <c r="V18" s="112"/>
      <c r="W18" s="110"/>
      <c r="X18" s="111"/>
      <c r="Y18" s="111"/>
      <c r="Z18" s="111"/>
      <c r="AA18" s="111"/>
      <c r="AB18" s="111"/>
      <c r="AC18" s="112"/>
      <c r="AD18" s="110"/>
      <c r="AE18" s="111"/>
      <c r="AF18" s="111"/>
      <c r="AG18" s="111"/>
      <c r="AH18" s="111"/>
      <c r="AI18" s="111"/>
      <c r="AJ18" s="112"/>
      <c r="AK18" s="110"/>
      <c r="AL18" s="111"/>
      <c r="AM18" s="111"/>
      <c r="AN18" s="111"/>
      <c r="AO18" s="111"/>
      <c r="AP18" s="111"/>
      <c r="AQ18" s="112"/>
      <c r="AR18" s="110"/>
      <c r="AS18" s="111"/>
      <c r="AT18" s="112"/>
      <c r="AU18" s="177">
        <f t="shared" si="24"/>
        <v>0</v>
      </c>
      <c r="AV18" s="178"/>
      <c r="AW18" s="179">
        <f t="shared" si="22"/>
        <v>0</v>
      </c>
      <c r="AX18" s="180"/>
      <c r="AY18" s="181"/>
      <c r="AZ18" s="182"/>
      <c r="BA18" s="182"/>
      <c r="BB18" s="182"/>
      <c r="BC18" s="182"/>
      <c r="BD18" s="183"/>
    </row>
    <row r="19" spans="2:56" ht="39.950000000000003" customHeight="1" x14ac:dyDescent="0.4">
      <c r="B19" s="65">
        <f t="shared" si="23"/>
        <v>7</v>
      </c>
      <c r="C19" s="167"/>
      <c r="D19" s="168"/>
      <c r="E19" s="169"/>
      <c r="F19" s="170"/>
      <c r="G19" s="171"/>
      <c r="H19" s="172"/>
      <c r="I19" s="172"/>
      <c r="J19" s="172"/>
      <c r="K19" s="173"/>
      <c r="L19" s="174"/>
      <c r="M19" s="175"/>
      <c r="N19" s="175"/>
      <c r="O19" s="176"/>
      <c r="P19" s="110"/>
      <c r="Q19" s="111"/>
      <c r="R19" s="111"/>
      <c r="S19" s="111"/>
      <c r="T19" s="111"/>
      <c r="U19" s="111"/>
      <c r="V19" s="112"/>
      <c r="W19" s="110"/>
      <c r="X19" s="111"/>
      <c r="Y19" s="111"/>
      <c r="Z19" s="111"/>
      <c r="AA19" s="111"/>
      <c r="AB19" s="111"/>
      <c r="AC19" s="112"/>
      <c r="AD19" s="110"/>
      <c r="AE19" s="111"/>
      <c r="AF19" s="111"/>
      <c r="AG19" s="111"/>
      <c r="AH19" s="111"/>
      <c r="AI19" s="111"/>
      <c r="AJ19" s="112"/>
      <c r="AK19" s="110"/>
      <c r="AL19" s="111"/>
      <c r="AM19" s="111"/>
      <c r="AN19" s="111"/>
      <c r="AO19" s="111"/>
      <c r="AP19" s="111"/>
      <c r="AQ19" s="112"/>
      <c r="AR19" s="110"/>
      <c r="AS19" s="111"/>
      <c r="AT19" s="112"/>
      <c r="AU19" s="177">
        <f>IF($AZ$3="４週",SUM(P19:AQ19),IF($AZ$3="暦月",SUM(P19:AT19),""))</f>
        <v>0</v>
      </c>
      <c r="AV19" s="178"/>
      <c r="AW19" s="179">
        <f t="shared" si="22"/>
        <v>0</v>
      </c>
      <c r="AX19" s="180"/>
      <c r="AY19" s="181"/>
      <c r="AZ19" s="182"/>
      <c r="BA19" s="182"/>
      <c r="BB19" s="182"/>
      <c r="BC19" s="182"/>
      <c r="BD19" s="183"/>
    </row>
    <row r="20" spans="2:56" ht="39.950000000000003" customHeight="1" x14ac:dyDescent="0.4">
      <c r="B20" s="65">
        <f t="shared" si="23"/>
        <v>8</v>
      </c>
      <c r="C20" s="167"/>
      <c r="D20" s="168"/>
      <c r="E20" s="169"/>
      <c r="F20" s="170"/>
      <c r="G20" s="171"/>
      <c r="H20" s="172"/>
      <c r="I20" s="172"/>
      <c r="J20" s="172"/>
      <c r="K20" s="173"/>
      <c r="L20" s="174"/>
      <c r="M20" s="175"/>
      <c r="N20" s="175"/>
      <c r="O20" s="176"/>
      <c r="P20" s="110"/>
      <c r="Q20" s="111"/>
      <c r="R20" s="111"/>
      <c r="S20" s="111"/>
      <c r="T20" s="111"/>
      <c r="U20" s="111"/>
      <c r="V20" s="112"/>
      <c r="W20" s="110"/>
      <c r="X20" s="111"/>
      <c r="Y20" s="111"/>
      <c r="Z20" s="111"/>
      <c r="AA20" s="111"/>
      <c r="AB20" s="111"/>
      <c r="AC20" s="112"/>
      <c r="AD20" s="110"/>
      <c r="AE20" s="111"/>
      <c r="AF20" s="111"/>
      <c r="AG20" s="111"/>
      <c r="AH20" s="111"/>
      <c r="AI20" s="111"/>
      <c r="AJ20" s="112"/>
      <c r="AK20" s="110"/>
      <c r="AL20" s="111"/>
      <c r="AM20" s="111"/>
      <c r="AN20" s="111"/>
      <c r="AO20" s="111"/>
      <c r="AP20" s="111"/>
      <c r="AQ20" s="112"/>
      <c r="AR20" s="110"/>
      <c r="AS20" s="111"/>
      <c r="AT20" s="112"/>
      <c r="AU20" s="177">
        <f t="shared" si="24"/>
        <v>0</v>
      </c>
      <c r="AV20" s="178"/>
      <c r="AW20" s="179">
        <f t="shared" si="22"/>
        <v>0</v>
      </c>
      <c r="AX20" s="180"/>
      <c r="AY20" s="181"/>
      <c r="AZ20" s="182"/>
      <c r="BA20" s="182"/>
      <c r="BB20" s="182"/>
      <c r="BC20" s="182"/>
      <c r="BD20" s="183"/>
    </row>
    <row r="21" spans="2:56" ht="39.950000000000003" customHeight="1" x14ac:dyDescent="0.4">
      <c r="B21" s="65">
        <f t="shared" si="23"/>
        <v>9</v>
      </c>
      <c r="C21" s="167"/>
      <c r="D21" s="168"/>
      <c r="E21" s="169"/>
      <c r="F21" s="170"/>
      <c r="G21" s="171"/>
      <c r="H21" s="172"/>
      <c r="I21" s="172"/>
      <c r="J21" s="172"/>
      <c r="K21" s="173"/>
      <c r="L21" s="174"/>
      <c r="M21" s="175"/>
      <c r="N21" s="175"/>
      <c r="O21" s="176"/>
      <c r="P21" s="110"/>
      <c r="Q21" s="111"/>
      <c r="R21" s="111"/>
      <c r="S21" s="111"/>
      <c r="T21" s="111"/>
      <c r="U21" s="111"/>
      <c r="V21" s="112"/>
      <c r="W21" s="110"/>
      <c r="X21" s="111"/>
      <c r="Y21" s="111"/>
      <c r="Z21" s="111"/>
      <c r="AA21" s="111"/>
      <c r="AB21" s="111"/>
      <c r="AC21" s="112"/>
      <c r="AD21" s="110"/>
      <c r="AE21" s="111"/>
      <c r="AF21" s="111"/>
      <c r="AG21" s="111"/>
      <c r="AH21" s="111"/>
      <c r="AI21" s="111"/>
      <c r="AJ21" s="112"/>
      <c r="AK21" s="110"/>
      <c r="AL21" s="111"/>
      <c r="AM21" s="111"/>
      <c r="AN21" s="111"/>
      <c r="AO21" s="111"/>
      <c r="AP21" s="111"/>
      <c r="AQ21" s="112"/>
      <c r="AR21" s="110"/>
      <c r="AS21" s="111"/>
      <c r="AT21" s="112"/>
      <c r="AU21" s="177">
        <f t="shared" si="24"/>
        <v>0</v>
      </c>
      <c r="AV21" s="178"/>
      <c r="AW21" s="179">
        <f t="shared" si="22"/>
        <v>0</v>
      </c>
      <c r="AX21" s="180"/>
      <c r="AY21" s="181"/>
      <c r="AZ21" s="182"/>
      <c r="BA21" s="182"/>
      <c r="BB21" s="182"/>
      <c r="BC21" s="182"/>
      <c r="BD21" s="183"/>
    </row>
    <row r="22" spans="2:56" ht="39.950000000000003" customHeight="1" x14ac:dyDescent="0.4">
      <c r="B22" s="65">
        <f t="shared" si="23"/>
        <v>10</v>
      </c>
      <c r="C22" s="167"/>
      <c r="D22" s="168"/>
      <c r="E22" s="169"/>
      <c r="F22" s="170"/>
      <c r="G22" s="171"/>
      <c r="H22" s="172"/>
      <c r="I22" s="172"/>
      <c r="J22" s="172"/>
      <c r="K22" s="173"/>
      <c r="L22" s="174"/>
      <c r="M22" s="175"/>
      <c r="N22" s="175"/>
      <c r="O22" s="176"/>
      <c r="P22" s="110"/>
      <c r="Q22" s="111"/>
      <c r="R22" s="111"/>
      <c r="S22" s="111"/>
      <c r="T22" s="111"/>
      <c r="U22" s="111"/>
      <c r="V22" s="112"/>
      <c r="W22" s="110"/>
      <c r="X22" s="111"/>
      <c r="Y22" s="111"/>
      <c r="Z22" s="111"/>
      <c r="AA22" s="111"/>
      <c r="AB22" s="111"/>
      <c r="AC22" s="112"/>
      <c r="AD22" s="110"/>
      <c r="AE22" s="111"/>
      <c r="AF22" s="111"/>
      <c r="AG22" s="111"/>
      <c r="AH22" s="111"/>
      <c r="AI22" s="111"/>
      <c r="AJ22" s="112"/>
      <c r="AK22" s="110"/>
      <c r="AL22" s="111"/>
      <c r="AM22" s="111"/>
      <c r="AN22" s="111"/>
      <c r="AO22" s="111"/>
      <c r="AP22" s="111"/>
      <c r="AQ22" s="112"/>
      <c r="AR22" s="110"/>
      <c r="AS22" s="111"/>
      <c r="AT22" s="112"/>
      <c r="AU22" s="177">
        <f t="shared" si="24"/>
        <v>0</v>
      </c>
      <c r="AV22" s="178"/>
      <c r="AW22" s="179">
        <f t="shared" si="22"/>
        <v>0</v>
      </c>
      <c r="AX22" s="180"/>
      <c r="AY22" s="181"/>
      <c r="AZ22" s="182"/>
      <c r="BA22" s="182"/>
      <c r="BB22" s="182"/>
      <c r="BC22" s="182"/>
      <c r="BD22" s="183"/>
    </row>
    <row r="23" spans="2:56" ht="39.950000000000003" customHeight="1" x14ac:dyDescent="0.4">
      <c r="B23" s="65">
        <f t="shared" si="23"/>
        <v>11</v>
      </c>
      <c r="C23" s="167"/>
      <c r="D23" s="168"/>
      <c r="E23" s="169"/>
      <c r="F23" s="170"/>
      <c r="G23" s="171"/>
      <c r="H23" s="172"/>
      <c r="I23" s="172"/>
      <c r="J23" s="172"/>
      <c r="K23" s="173"/>
      <c r="L23" s="174"/>
      <c r="M23" s="175"/>
      <c r="N23" s="175"/>
      <c r="O23" s="176"/>
      <c r="P23" s="110"/>
      <c r="Q23" s="111"/>
      <c r="R23" s="111"/>
      <c r="S23" s="111"/>
      <c r="T23" s="111"/>
      <c r="U23" s="111"/>
      <c r="V23" s="112"/>
      <c r="W23" s="110"/>
      <c r="X23" s="111"/>
      <c r="Y23" s="111"/>
      <c r="Z23" s="111"/>
      <c r="AA23" s="111"/>
      <c r="AB23" s="111"/>
      <c r="AC23" s="112"/>
      <c r="AD23" s="110"/>
      <c r="AE23" s="111"/>
      <c r="AF23" s="111"/>
      <c r="AG23" s="111"/>
      <c r="AH23" s="111"/>
      <c r="AI23" s="111"/>
      <c r="AJ23" s="112"/>
      <c r="AK23" s="110"/>
      <c r="AL23" s="111"/>
      <c r="AM23" s="111"/>
      <c r="AN23" s="111"/>
      <c r="AO23" s="111"/>
      <c r="AP23" s="111"/>
      <c r="AQ23" s="112"/>
      <c r="AR23" s="110"/>
      <c r="AS23" s="111"/>
      <c r="AT23" s="112"/>
      <c r="AU23" s="177">
        <f t="shared" si="24"/>
        <v>0</v>
      </c>
      <c r="AV23" s="178"/>
      <c r="AW23" s="179">
        <f t="shared" si="22"/>
        <v>0</v>
      </c>
      <c r="AX23" s="180"/>
      <c r="AY23" s="181"/>
      <c r="AZ23" s="182"/>
      <c r="BA23" s="182"/>
      <c r="BB23" s="182"/>
      <c r="BC23" s="182"/>
      <c r="BD23" s="183"/>
    </row>
    <row r="24" spans="2:56" ht="39.950000000000003" customHeight="1" x14ac:dyDescent="0.4">
      <c r="B24" s="65">
        <f t="shared" si="23"/>
        <v>12</v>
      </c>
      <c r="C24" s="167"/>
      <c r="D24" s="168"/>
      <c r="E24" s="169"/>
      <c r="F24" s="170"/>
      <c r="G24" s="171"/>
      <c r="H24" s="172"/>
      <c r="I24" s="172"/>
      <c r="J24" s="172"/>
      <c r="K24" s="173"/>
      <c r="L24" s="174"/>
      <c r="M24" s="175"/>
      <c r="N24" s="175"/>
      <c r="O24" s="176"/>
      <c r="P24" s="110"/>
      <c r="Q24" s="111"/>
      <c r="R24" s="111"/>
      <c r="S24" s="111"/>
      <c r="T24" s="111"/>
      <c r="U24" s="111"/>
      <c r="V24" s="112"/>
      <c r="W24" s="110"/>
      <c r="X24" s="111"/>
      <c r="Y24" s="111"/>
      <c r="Z24" s="111"/>
      <c r="AA24" s="111"/>
      <c r="AB24" s="111"/>
      <c r="AC24" s="112"/>
      <c r="AD24" s="110"/>
      <c r="AE24" s="111"/>
      <c r="AF24" s="111"/>
      <c r="AG24" s="111"/>
      <c r="AH24" s="111"/>
      <c r="AI24" s="111"/>
      <c r="AJ24" s="112"/>
      <c r="AK24" s="110"/>
      <c r="AL24" s="111"/>
      <c r="AM24" s="111"/>
      <c r="AN24" s="111"/>
      <c r="AO24" s="111"/>
      <c r="AP24" s="111"/>
      <c r="AQ24" s="112"/>
      <c r="AR24" s="110"/>
      <c r="AS24" s="111"/>
      <c r="AT24" s="112"/>
      <c r="AU24" s="177">
        <f t="shared" si="24"/>
        <v>0</v>
      </c>
      <c r="AV24" s="178"/>
      <c r="AW24" s="179">
        <f t="shared" si="22"/>
        <v>0</v>
      </c>
      <c r="AX24" s="180"/>
      <c r="AY24" s="181"/>
      <c r="AZ24" s="182"/>
      <c r="BA24" s="182"/>
      <c r="BB24" s="182"/>
      <c r="BC24" s="182"/>
      <c r="BD24" s="183"/>
    </row>
    <row r="25" spans="2:56" ht="39.950000000000003" customHeight="1" x14ac:dyDescent="0.4">
      <c r="B25" s="65">
        <f t="shared" si="23"/>
        <v>13</v>
      </c>
      <c r="C25" s="167"/>
      <c r="D25" s="168"/>
      <c r="E25" s="169"/>
      <c r="F25" s="170"/>
      <c r="G25" s="171"/>
      <c r="H25" s="172"/>
      <c r="I25" s="172"/>
      <c r="J25" s="172"/>
      <c r="K25" s="173"/>
      <c r="L25" s="174"/>
      <c r="M25" s="175"/>
      <c r="N25" s="175"/>
      <c r="O25" s="176"/>
      <c r="P25" s="110"/>
      <c r="Q25" s="111"/>
      <c r="R25" s="111"/>
      <c r="S25" s="111"/>
      <c r="T25" s="111"/>
      <c r="U25" s="111"/>
      <c r="V25" s="112"/>
      <c r="W25" s="110"/>
      <c r="X25" s="111"/>
      <c r="Y25" s="111"/>
      <c r="Z25" s="111"/>
      <c r="AA25" s="111"/>
      <c r="AB25" s="111"/>
      <c r="AC25" s="112"/>
      <c r="AD25" s="110"/>
      <c r="AE25" s="111"/>
      <c r="AF25" s="111"/>
      <c r="AG25" s="111"/>
      <c r="AH25" s="111"/>
      <c r="AI25" s="111"/>
      <c r="AJ25" s="112"/>
      <c r="AK25" s="110"/>
      <c r="AL25" s="111"/>
      <c r="AM25" s="111"/>
      <c r="AN25" s="111"/>
      <c r="AO25" s="111"/>
      <c r="AP25" s="111"/>
      <c r="AQ25" s="112"/>
      <c r="AR25" s="110"/>
      <c r="AS25" s="111"/>
      <c r="AT25" s="112"/>
      <c r="AU25" s="177">
        <f t="shared" si="24"/>
        <v>0</v>
      </c>
      <c r="AV25" s="178"/>
      <c r="AW25" s="179">
        <f t="shared" si="22"/>
        <v>0</v>
      </c>
      <c r="AX25" s="180"/>
      <c r="AY25" s="181"/>
      <c r="AZ25" s="182"/>
      <c r="BA25" s="182"/>
      <c r="BB25" s="182"/>
      <c r="BC25" s="182"/>
      <c r="BD25" s="183"/>
    </row>
    <row r="26" spans="2:56" ht="39.950000000000003" customHeight="1" x14ac:dyDescent="0.4">
      <c r="B26" s="65">
        <f t="shared" si="23"/>
        <v>14</v>
      </c>
      <c r="C26" s="167"/>
      <c r="D26" s="168"/>
      <c r="E26" s="169"/>
      <c r="F26" s="170"/>
      <c r="G26" s="171"/>
      <c r="H26" s="172"/>
      <c r="I26" s="172"/>
      <c r="J26" s="172"/>
      <c r="K26" s="173"/>
      <c r="L26" s="174"/>
      <c r="M26" s="175"/>
      <c r="N26" s="175"/>
      <c r="O26" s="176"/>
      <c r="P26" s="110"/>
      <c r="Q26" s="111"/>
      <c r="R26" s="111"/>
      <c r="S26" s="111"/>
      <c r="T26" s="111"/>
      <c r="U26" s="111"/>
      <c r="V26" s="112"/>
      <c r="W26" s="110"/>
      <c r="X26" s="111"/>
      <c r="Y26" s="111"/>
      <c r="Z26" s="111"/>
      <c r="AA26" s="111"/>
      <c r="AB26" s="111"/>
      <c r="AC26" s="112"/>
      <c r="AD26" s="110"/>
      <c r="AE26" s="111"/>
      <c r="AF26" s="111"/>
      <c r="AG26" s="111"/>
      <c r="AH26" s="111"/>
      <c r="AI26" s="111"/>
      <c r="AJ26" s="112"/>
      <c r="AK26" s="110"/>
      <c r="AL26" s="111"/>
      <c r="AM26" s="111"/>
      <c r="AN26" s="111"/>
      <c r="AO26" s="111"/>
      <c r="AP26" s="111"/>
      <c r="AQ26" s="112"/>
      <c r="AR26" s="110"/>
      <c r="AS26" s="111"/>
      <c r="AT26" s="112"/>
      <c r="AU26" s="177">
        <f t="shared" si="24"/>
        <v>0</v>
      </c>
      <c r="AV26" s="178"/>
      <c r="AW26" s="179">
        <f t="shared" si="22"/>
        <v>0</v>
      </c>
      <c r="AX26" s="180"/>
      <c r="AY26" s="181"/>
      <c r="AZ26" s="182"/>
      <c r="BA26" s="182"/>
      <c r="BB26" s="182"/>
      <c r="BC26" s="182"/>
      <c r="BD26" s="183"/>
    </row>
    <row r="27" spans="2:56" ht="39.950000000000003" customHeight="1" x14ac:dyDescent="0.4">
      <c r="B27" s="65">
        <f t="shared" si="23"/>
        <v>15</v>
      </c>
      <c r="C27" s="167"/>
      <c r="D27" s="168"/>
      <c r="E27" s="169"/>
      <c r="F27" s="170"/>
      <c r="G27" s="171"/>
      <c r="H27" s="172"/>
      <c r="I27" s="172"/>
      <c r="J27" s="172"/>
      <c r="K27" s="173"/>
      <c r="L27" s="174"/>
      <c r="M27" s="175"/>
      <c r="N27" s="175"/>
      <c r="O27" s="176"/>
      <c r="P27" s="110"/>
      <c r="Q27" s="111"/>
      <c r="R27" s="111"/>
      <c r="S27" s="111"/>
      <c r="T27" s="111"/>
      <c r="U27" s="111"/>
      <c r="V27" s="112"/>
      <c r="W27" s="110"/>
      <c r="X27" s="111"/>
      <c r="Y27" s="111"/>
      <c r="Z27" s="111"/>
      <c r="AA27" s="111"/>
      <c r="AB27" s="111"/>
      <c r="AC27" s="112"/>
      <c r="AD27" s="110"/>
      <c r="AE27" s="111"/>
      <c r="AF27" s="111"/>
      <c r="AG27" s="111"/>
      <c r="AH27" s="111"/>
      <c r="AI27" s="111"/>
      <c r="AJ27" s="112"/>
      <c r="AK27" s="110"/>
      <c r="AL27" s="111"/>
      <c r="AM27" s="111"/>
      <c r="AN27" s="111"/>
      <c r="AO27" s="111"/>
      <c r="AP27" s="111"/>
      <c r="AQ27" s="112"/>
      <c r="AR27" s="110"/>
      <c r="AS27" s="111"/>
      <c r="AT27" s="112"/>
      <c r="AU27" s="177">
        <f t="shared" si="24"/>
        <v>0</v>
      </c>
      <c r="AV27" s="178"/>
      <c r="AW27" s="179">
        <f t="shared" si="22"/>
        <v>0</v>
      </c>
      <c r="AX27" s="180"/>
      <c r="AY27" s="181"/>
      <c r="AZ27" s="182"/>
      <c r="BA27" s="182"/>
      <c r="BB27" s="182"/>
      <c r="BC27" s="182"/>
      <c r="BD27" s="183"/>
    </row>
    <row r="28" spans="2:56" ht="39.950000000000003" customHeight="1" x14ac:dyDescent="0.4">
      <c r="B28" s="65">
        <f t="shared" si="23"/>
        <v>16</v>
      </c>
      <c r="C28" s="167"/>
      <c r="D28" s="168"/>
      <c r="E28" s="169"/>
      <c r="F28" s="170"/>
      <c r="G28" s="171"/>
      <c r="H28" s="172"/>
      <c r="I28" s="172"/>
      <c r="J28" s="172"/>
      <c r="K28" s="173"/>
      <c r="L28" s="174"/>
      <c r="M28" s="175"/>
      <c r="N28" s="175"/>
      <c r="O28" s="176"/>
      <c r="P28" s="110"/>
      <c r="Q28" s="111"/>
      <c r="R28" s="111"/>
      <c r="S28" s="111"/>
      <c r="T28" s="111"/>
      <c r="U28" s="111"/>
      <c r="V28" s="112"/>
      <c r="W28" s="110"/>
      <c r="X28" s="111"/>
      <c r="Y28" s="111"/>
      <c r="Z28" s="111"/>
      <c r="AA28" s="111"/>
      <c r="AB28" s="111"/>
      <c r="AC28" s="112"/>
      <c r="AD28" s="110"/>
      <c r="AE28" s="111"/>
      <c r="AF28" s="111"/>
      <c r="AG28" s="111"/>
      <c r="AH28" s="111"/>
      <c r="AI28" s="111"/>
      <c r="AJ28" s="112"/>
      <c r="AK28" s="110"/>
      <c r="AL28" s="111"/>
      <c r="AM28" s="111"/>
      <c r="AN28" s="111"/>
      <c r="AO28" s="111"/>
      <c r="AP28" s="111"/>
      <c r="AQ28" s="112"/>
      <c r="AR28" s="110"/>
      <c r="AS28" s="111"/>
      <c r="AT28" s="112"/>
      <c r="AU28" s="177">
        <f t="shared" si="24"/>
        <v>0</v>
      </c>
      <c r="AV28" s="178"/>
      <c r="AW28" s="179">
        <f t="shared" si="22"/>
        <v>0</v>
      </c>
      <c r="AX28" s="180"/>
      <c r="AY28" s="181"/>
      <c r="AZ28" s="182"/>
      <c r="BA28" s="182"/>
      <c r="BB28" s="182"/>
      <c r="BC28" s="182"/>
      <c r="BD28" s="183"/>
    </row>
    <row r="29" spans="2:56" ht="39.950000000000003" customHeight="1" x14ac:dyDescent="0.4">
      <c r="B29" s="65">
        <f t="shared" si="23"/>
        <v>17</v>
      </c>
      <c r="C29" s="167"/>
      <c r="D29" s="168"/>
      <c r="E29" s="169"/>
      <c r="F29" s="170"/>
      <c r="G29" s="171"/>
      <c r="H29" s="172"/>
      <c r="I29" s="172"/>
      <c r="J29" s="172"/>
      <c r="K29" s="173"/>
      <c r="L29" s="174"/>
      <c r="M29" s="175"/>
      <c r="N29" s="175"/>
      <c r="O29" s="176"/>
      <c r="P29" s="110"/>
      <c r="Q29" s="111"/>
      <c r="R29" s="111"/>
      <c r="S29" s="111"/>
      <c r="T29" s="111"/>
      <c r="U29" s="111"/>
      <c r="V29" s="112"/>
      <c r="W29" s="110"/>
      <c r="X29" s="111"/>
      <c r="Y29" s="111"/>
      <c r="Z29" s="111"/>
      <c r="AA29" s="111"/>
      <c r="AB29" s="111"/>
      <c r="AC29" s="112"/>
      <c r="AD29" s="110"/>
      <c r="AE29" s="111"/>
      <c r="AF29" s="111"/>
      <c r="AG29" s="111"/>
      <c r="AH29" s="111"/>
      <c r="AI29" s="111"/>
      <c r="AJ29" s="112"/>
      <c r="AK29" s="110"/>
      <c r="AL29" s="111"/>
      <c r="AM29" s="111"/>
      <c r="AN29" s="111"/>
      <c r="AO29" s="111"/>
      <c r="AP29" s="111"/>
      <c r="AQ29" s="112"/>
      <c r="AR29" s="110"/>
      <c r="AS29" s="111"/>
      <c r="AT29" s="112"/>
      <c r="AU29" s="177">
        <f t="shared" si="24"/>
        <v>0</v>
      </c>
      <c r="AV29" s="178"/>
      <c r="AW29" s="179">
        <f t="shared" si="22"/>
        <v>0</v>
      </c>
      <c r="AX29" s="180"/>
      <c r="AY29" s="181"/>
      <c r="AZ29" s="182"/>
      <c r="BA29" s="182"/>
      <c r="BB29" s="182"/>
      <c r="BC29" s="182"/>
      <c r="BD29" s="183"/>
    </row>
    <row r="30" spans="2:56" ht="39.950000000000003" customHeight="1" thickBot="1" x14ac:dyDescent="0.45">
      <c r="B30" s="66">
        <f t="shared" si="23"/>
        <v>18</v>
      </c>
      <c r="C30" s="198"/>
      <c r="D30" s="199"/>
      <c r="E30" s="200"/>
      <c r="F30" s="201"/>
      <c r="G30" s="202"/>
      <c r="H30" s="203"/>
      <c r="I30" s="203"/>
      <c r="J30" s="203"/>
      <c r="K30" s="204"/>
      <c r="L30" s="205"/>
      <c r="M30" s="206"/>
      <c r="N30" s="206"/>
      <c r="O30" s="207"/>
      <c r="P30" s="113"/>
      <c r="Q30" s="114"/>
      <c r="R30" s="114"/>
      <c r="S30" s="114"/>
      <c r="T30" s="114"/>
      <c r="U30" s="114"/>
      <c r="V30" s="115"/>
      <c r="W30" s="113"/>
      <c r="X30" s="114"/>
      <c r="Y30" s="114"/>
      <c r="Z30" s="114"/>
      <c r="AA30" s="114"/>
      <c r="AB30" s="114"/>
      <c r="AC30" s="115"/>
      <c r="AD30" s="113"/>
      <c r="AE30" s="114"/>
      <c r="AF30" s="114"/>
      <c r="AG30" s="114"/>
      <c r="AH30" s="114"/>
      <c r="AI30" s="114"/>
      <c r="AJ30" s="115"/>
      <c r="AK30" s="113"/>
      <c r="AL30" s="114"/>
      <c r="AM30" s="114"/>
      <c r="AN30" s="114"/>
      <c r="AO30" s="114"/>
      <c r="AP30" s="114"/>
      <c r="AQ30" s="115"/>
      <c r="AR30" s="113"/>
      <c r="AS30" s="114"/>
      <c r="AT30" s="115"/>
      <c r="AU30" s="208">
        <f t="shared" si="24"/>
        <v>0</v>
      </c>
      <c r="AV30" s="209"/>
      <c r="AW30" s="210">
        <f t="shared" si="22"/>
        <v>0</v>
      </c>
      <c r="AX30" s="211"/>
      <c r="AY30" s="212"/>
      <c r="AZ30" s="213"/>
      <c r="BA30" s="213"/>
      <c r="BB30" s="213"/>
      <c r="BC30" s="213"/>
      <c r="BD30" s="214"/>
    </row>
    <row r="31" spans="2:56" ht="20.25" customHeight="1" x14ac:dyDescent="0.4">
      <c r="C31" s="55"/>
      <c r="D31" s="56"/>
      <c r="E31" s="57"/>
      <c r="AC31" s="2"/>
    </row>
    <row r="32" spans="2:56" ht="20.25" customHeight="1" x14ac:dyDescent="0.4">
      <c r="B32" s="47" t="s">
        <v>138</v>
      </c>
      <c r="C32" s="47"/>
      <c r="D32" s="47"/>
      <c r="E32" s="47"/>
      <c r="F32" s="47"/>
      <c r="G32" s="47"/>
      <c r="H32" s="47"/>
      <c r="I32" s="47"/>
      <c r="J32" s="47"/>
      <c r="K32" s="47"/>
      <c r="L32" s="53"/>
      <c r="M32" s="47"/>
      <c r="N32" s="47"/>
      <c r="O32" s="47"/>
      <c r="P32" s="47"/>
      <c r="Q32" s="47"/>
      <c r="R32" s="47"/>
      <c r="S32" s="47"/>
      <c r="T32" s="47" t="s">
        <v>81</v>
      </c>
      <c r="U32" s="47"/>
      <c r="V32" s="47"/>
      <c r="W32" s="47"/>
      <c r="X32" s="47"/>
      <c r="Y32" s="47"/>
      <c r="Z32" s="78"/>
    </row>
    <row r="33" spans="2:26" ht="20.25" customHeight="1" x14ac:dyDescent="0.4">
      <c r="B33" s="47"/>
      <c r="C33" s="215" t="s">
        <v>37</v>
      </c>
      <c r="D33" s="215"/>
      <c r="E33" s="215" t="s">
        <v>38</v>
      </c>
      <c r="F33" s="215"/>
      <c r="G33" s="215"/>
      <c r="H33" s="215"/>
      <c r="I33" s="47"/>
      <c r="J33" s="217" t="s">
        <v>41</v>
      </c>
      <c r="K33" s="217"/>
      <c r="L33" s="217"/>
      <c r="M33" s="217"/>
      <c r="N33" s="47"/>
      <c r="O33" s="47"/>
      <c r="P33" s="75" t="s">
        <v>49</v>
      </c>
      <c r="Q33" s="75"/>
      <c r="R33" s="47"/>
      <c r="S33" s="47"/>
      <c r="T33" s="218" t="s">
        <v>7</v>
      </c>
      <c r="U33" s="219"/>
      <c r="V33" s="218" t="s">
        <v>8</v>
      </c>
      <c r="W33" s="220"/>
      <c r="X33" s="220"/>
      <c r="Y33" s="219"/>
      <c r="Z33" s="78"/>
    </row>
    <row r="34" spans="2:26" ht="20.25" customHeight="1" x14ac:dyDescent="0.4">
      <c r="B34" s="47"/>
      <c r="C34" s="216"/>
      <c r="D34" s="216"/>
      <c r="E34" s="216" t="s">
        <v>39</v>
      </c>
      <c r="F34" s="216"/>
      <c r="G34" s="216" t="s">
        <v>40</v>
      </c>
      <c r="H34" s="216"/>
      <c r="I34" s="47"/>
      <c r="J34" s="216" t="s">
        <v>39</v>
      </c>
      <c r="K34" s="216"/>
      <c r="L34" s="216" t="s">
        <v>40</v>
      </c>
      <c r="M34" s="216"/>
      <c r="N34" s="47"/>
      <c r="O34" s="47"/>
      <c r="P34" s="75" t="s">
        <v>46</v>
      </c>
      <c r="Q34" s="75"/>
      <c r="R34" s="47"/>
      <c r="S34" s="47"/>
      <c r="T34" s="218" t="s">
        <v>3</v>
      </c>
      <c r="U34" s="219"/>
      <c r="V34" s="218" t="s">
        <v>52</v>
      </c>
      <c r="W34" s="220"/>
      <c r="X34" s="220"/>
      <c r="Y34" s="219"/>
      <c r="Z34" s="80"/>
    </row>
    <row r="35" spans="2:26" ht="20.25" customHeight="1" x14ac:dyDescent="0.4">
      <c r="B35" s="47"/>
      <c r="C35" s="218" t="s">
        <v>3</v>
      </c>
      <c r="D35" s="219"/>
      <c r="E35" s="221">
        <f>SUMIFS($AU$13:$AV$30,$C$13:$D$30,"看護職員",$E$13:$F$30,"A")</f>
        <v>0</v>
      </c>
      <c r="F35" s="222"/>
      <c r="G35" s="223">
        <f>SUMIFS($AW$13:$AX$30,$C$13:$D$30,"看護職員",$E$13:$F$30,"A")</f>
        <v>0</v>
      </c>
      <c r="H35" s="224"/>
      <c r="I35" s="88"/>
      <c r="J35" s="225">
        <v>0</v>
      </c>
      <c r="K35" s="226"/>
      <c r="L35" s="225">
        <v>0</v>
      </c>
      <c r="M35" s="226"/>
      <c r="N35" s="88"/>
      <c r="O35" s="88"/>
      <c r="P35" s="225">
        <v>0</v>
      </c>
      <c r="Q35" s="226"/>
      <c r="R35" s="47"/>
      <c r="S35" s="47"/>
      <c r="T35" s="218" t="s">
        <v>4</v>
      </c>
      <c r="U35" s="219"/>
      <c r="V35" s="218" t="s">
        <v>53</v>
      </c>
      <c r="W35" s="220"/>
      <c r="X35" s="220"/>
      <c r="Y35" s="219"/>
      <c r="Z35" s="81"/>
    </row>
    <row r="36" spans="2:26" ht="20.25" customHeight="1" x14ac:dyDescent="0.4">
      <c r="B36" s="47"/>
      <c r="C36" s="218" t="s">
        <v>4</v>
      </c>
      <c r="D36" s="219"/>
      <c r="E36" s="221">
        <f>SUMIFS($AU$13:$AV$30,$C$13:$D$30,"看護職員",$E$13:$F$30,"B")</f>
        <v>0</v>
      </c>
      <c r="F36" s="222"/>
      <c r="G36" s="223">
        <f>SUMIFS($AW$13:$AX$30,$C$13:$D$30,"看護職員",$E$13:$F$30,"B")</f>
        <v>0</v>
      </c>
      <c r="H36" s="224"/>
      <c r="I36" s="88"/>
      <c r="J36" s="225">
        <v>0</v>
      </c>
      <c r="K36" s="226"/>
      <c r="L36" s="225">
        <v>0</v>
      </c>
      <c r="M36" s="226"/>
      <c r="N36" s="88"/>
      <c r="O36" s="88"/>
      <c r="P36" s="225">
        <v>0</v>
      </c>
      <c r="Q36" s="226"/>
      <c r="R36" s="47"/>
      <c r="S36" s="47"/>
      <c r="T36" s="218" t="s">
        <v>5</v>
      </c>
      <c r="U36" s="219"/>
      <c r="V36" s="218" t="s">
        <v>54</v>
      </c>
      <c r="W36" s="220"/>
      <c r="X36" s="220"/>
      <c r="Y36" s="219"/>
      <c r="Z36" s="81"/>
    </row>
    <row r="37" spans="2:26" ht="20.25" customHeight="1" x14ac:dyDescent="0.4">
      <c r="B37" s="47"/>
      <c r="C37" s="218" t="s">
        <v>5</v>
      </c>
      <c r="D37" s="219"/>
      <c r="E37" s="221">
        <f>SUMIFS($AU$13:$AV$30,$C$13:$D$30,"看護職員",$E$13:$F$30,"C")</f>
        <v>0</v>
      </c>
      <c r="F37" s="222"/>
      <c r="G37" s="223">
        <f>SUMIFS($AW$13:$AX$30,$C$13:$D$30,"看護職員",$E$13:$F$30,"C")</f>
        <v>0</v>
      </c>
      <c r="H37" s="224"/>
      <c r="I37" s="88"/>
      <c r="J37" s="225">
        <v>0</v>
      </c>
      <c r="K37" s="226"/>
      <c r="L37" s="227">
        <v>0</v>
      </c>
      <c r="M37" s="228"/>
      <c r="N37" s="88"/>
      <c r="O37" s="88"/>
      <c r="P37" s="221" t="s">
        <v>30</v>
      </c>
      <c r="Q37" s="222"/>
      <c r="R37" s="47"/>
      <c r="S37" s="47"/>
      <c r="T37" s="218" t="s">
        <v>6</v>
      </c>
      <c r="U37" s="219"/>
      <c r="V37" s="218" t="s">
        <v>80</v>
      </c>
      <c r="W37" s="220"/>
      <c r="X37" s="220"/>
      <c r="Y37" s="219"/>
      <c r="Z37" s="82"/>
    </row>
    <row r="38" spans="2:26" ht="20.25" customHeight="1" x14ac:dyDescent="0.4">
      <c r="B38" s="47"/>
      <c r="C38" s="218" t="s">
        <v>6</v>
      </c>
      <c r="D38" s="219"/>
      <c r="E38" s="221">
        <f>SUMIFS($AU$13:$AV$30,$C$13:$D$30,"看護職員",$E$13:$F$30,"D")</f>
        <v>0</v>
      </c>
      <c r="F38" s="222"/>
      <c r="G38" s="223">
        <f>SUMIFS($AW$13:$AX$30,$C$13:$D$30,"看護職員",$E$13:$F$30,"D")</f>
        <v>0</v>
      </c>
      <c r="H38" s="224"/>
      <c r="I38" s="88"/>
      <c r="J38" s="225">
        <v>0</v>
      </c>
      <c r="K38" s="226"/>
      <c r="L38" s="227">
        <v>0</v>
      </c>
      <c r="M38" s="228"/>
      <c r="N38" s="88"/>
      <c r="O38" s="88"/>
      <c r="P38" s="221" t="s">
        <v>30</v>
      </c>
      <c r="Q38" s="222"/>
      <c r="R38" s="47"/>
      <c r="S38" s="47"/>
      <c r="T38" s="47"/>
      <c r="U38" s="229"/>
      <c r="V38" s="229"/>
      <c r="W38" s="230"/>
      <c r="X38" s="230"/>
      <c r="Y38" s="122"/>
      <c r="Z38" s="122"/>
    </row>
    <row r="39" spans="2:26" ht="20.25" customHeight="1" x14ac:dyDescent="0.4">
      <c r="B39" s="47"/>
      <c r="C39" s="218" t="s">
        <v>27</v>
      </c>
      <c r="D39" s="219"/>
      <c r="E39" s="221">
        <f>SUM(E35:F38)</f>
        <v>0</v>
      </c>
      <c r="F39" s="222"/>
      <c r="G39" s="223">
        <f>SUM(G35:H38)</f>
        <v>0</v>
      </c>
      <c r="H39" s="224"/>
      <c r="I39" s="88"/>
      <c r="J39" s="221">
        <f>SUM(J35:K38)</f>
        <v>0</v>
      </c>
      <c r="K39" s="222"/>
      <c r="L39" s="221">
        <f>SUM(L35:M38)</f>
        <v>0</v>
      </c>
      <c r="M39" s="222"/>
      <c r="N39" s="88"/>
      <c r="O39" s="88"/>
      <c r="P39" s="221">
        <f>SUM(P35:Q36)</f>
        <v>0</v>
      </c>
      <c r="Q39" s="222"/>
      <c r="R39" s="47"/>
      <c r="S39" s="47"/>
      <c r="T39" s="47"/>
      <c r="U39" s="229"/>
      <c r="V39" s="229"/>
      <c r="W39" s="230"/>
      <c r="X39" s="230"/>
      <c r="Y39" s="121"/>
      <c r="Z39" s="121"/>
    </row>
    <row r="40" spans="2:26" ht="20.25" customHeight="1" x14ac:dyDescent="0.4">
      <c r="B40" s="47"/>
      <c r="C40" s="47"/>
      <c r="D40" s="47"/>
      <c r="E40" s="47"/>
      <c r="F40" s="47"/>
      <c r="G40" s="47"/>
      <c r="H40" s="47"/>
      <c r="I40" s="47"/>
      <c r="J40" s="47"/>
      <c r="K40" s="47"/>
      <c r="L40" s="53"/>
      <c r="M40" s="47"/>
      <c r="N40" s="47"/>
      <c r="O40" s="47"/>
      <c r="P40" s="47"/>
      <c r="Q40" s="47"/>
      <c r="R40" s="47"/>
      <c r="S40" s="47"/>
      <c r="T40" s="47"/>
      <c r="U40" s="78"/>
      <c r="V40" s="78"/>
      <c r="W40" s="78"/>
      <c r="X40" s="78"/>
      <c r="Y40" s="78"/>
      <c r="Z40" s="78"/>
    </row>
    <row r="41" spans="2:26" ht="20.25" customHeight="1" x14ac:dyDescent="0.4">
      <c r="B41" s="47"/>
      <c r="C41" s="53" t="s">
        <v>47</v>
      </c>
      <c r="D41" s="47"/>
      <c r="E41" s="47"/>
      <c r="F41" s="47"/>
      <c r="G41" s="47"/>
      <c r="H41" s="47"/>
      <c r="I41" s="83" t="s">
        <v>100</v>
      </c>
      <c r="J41" s="238" t="s">
        <v>101</v>
      </c>
      <c r="K41" s="239"/>
      <c r="L41" s="84"/>
      <c r="M41" s="83"/>
      <c r="N41" s="47"/>
      <c r="O41" s="47"/>
      <c r="P41" s="47"/>
      <c r="Q41" s="47"/>
      <c r="R41" s="47"/>
      <c r="S41" s="47"/>
      <c r="T41" s="47"/>
      <c r="U41" s="79"/>
      <c r="V41" s="78"/>
      <c r="W41" s="78"/>
      <c r="X41" s="78"/>
      <c r="Y41" s="78"/>
      <c r="Z41" s="78"/>
    </row>
    <row r="42" spans="2:26" ht="20.25" customHeight="1" x14ac:dyDescent="0.4">
      <c r="B42" s="47"/>
      <c r="C42" s="47" t="s">
        <v>42</v>
      </c>
      <c r="D42" s="47"/>
      <c r="E42" s="47"/>
      <c r="F42" s="47"/>
      <c r="G42" s="47"/>
      <c r="H42" s="47" t="s">
        <v>43</v>
      </c>
      <c r="I42" s="47"/>
      <c r="J42" s="47"/>
      <c r="K42" s="47"/>
      <c r="L42" s="53"/>
      <c r="M42" s="47"/>
      <c r="N42" s="47"/>
      <c r="O42" s="47"/>
      <c r="P42" s="47"/>
      <c r="Q42" s="47"/>
      <c r="R42" s="47"/>
      <c r="S42" s="47"/>
      <c r="T42" s="47"/>
      <c r="U42" s="78"/>
      <c r="V42" s="78"/>
      <c r="W42" s="78"/>
      <c r="X42" s="78"/>
      <c r="Y42" s="78"/>
      <c r="Z42" s="78"/>
    </row>
    <row r="43" spans="2:26" ht="20.25" customHeight="1" x14ac:dyDescent="0.4">
      <c r="B43" s="47"/>
      <c r="C43" s="47" t="str">
        <f>IF($J$41="週","対象時間数（週平均）","対象時間数（当月合計）")</f>
        <v>対象時間数（週平均）</v>
      </c>
      <c r="D43" s="47"/>
      <c r="E43" s="47"/>
      <c r="F43" s="47"/>
      <c r="G43" s="47"/>
      <c r="H43" s="47" t="str">
        <f>IF($J$41="週","週に勤務すべき時間数","当月に勤務すべき時間数")</f>
        <v>週に勤務すべき時間数</v>
      </c>
      <c r="I43" s="47"/>
      <c r="J43" s="47"/>
      <c r="K43" s="47"/>
      <c r="L43" s="53"/>
      <c r="M43" s="216" t="s">
        <v>44</v>
      </c>
      <c r="N43" s="216"/>
      <c r="O43" s="216"/>
      <c r="P43" s="216"/>
      <c r="Q43" s="47"/>
      <c r="R43" s="47"/>
      <c r="S43" s="47"/>
      <c r="T43" s="47"/>
      <c r="U43" s="78"/>
      <c r="V43" s="78"/>
      <c r="W43" s="78"/>
      <c r="X43" s="78"/>
      <c r="Y43" s="78"/>
      <c r="Z43" s="78"/>
    </row>
    <row r="44" spans="2:26" ht="20.25" customHeight="1" x14ac:dyDescent="0.4">
      <c r="B44" s="47"/>
      <c r="C44" s="240">
        <f>IF($J$41="週",L39,J39)</f>
        <v>0</v>
      </c>
      <c r="D44" s="241"/>
      <c r="E44" s="241"/>
      <c r="F44" s="242"/>
      <c r="G44" s="77" t="s">
        <v>28</v>
      </c>
      <c r="H44" s="218">
        <f>IF($J$41="週",$AV$5,$AZ$5)</f>
        <v>40</v>
      </c>
      <c r="I44" s="220"/>
      <c r="J44" s="220"/>
      <c r="K44" s="219"/>
      <c r="L44" s="77" t="s">
        <v>29</v>
      </c>
      <c r="M44" s="232">
        <f>ROUNDDOWN(C44/H44,1)</f>
        <v>0</v>
      </c>
      <c r="N44" s="233"/>
      <c r="O44" s="233"/>
      <c r="P44" s="234"/>
      <c r="Q44" s="47"/>
      <c r="R44" s="47"/>
      <c r="S44" s="47"/>
      <c r="T44" s="47"/>
      <c r="U44" s="231"/>
      <c r="V44" s="231"/>
      <c r="W44" s="231"/>
      <c r="X44" s="231"/>
      <c r="Y44" s="81"/>
      <c r="Z44" s="78"/>
    </row>
    <row r="45" spans="2:26" ht="20.25" customHeight="1" x14ac:dyDescent="0.4">
      <c r="B45" s="47"/>
      <c r="C45" s="47"/>
      <c r="D45" s="47"/>
      <c r="E45" s="47"/>
      <c r="F45" s="47"/>
      <c r="G45" s="47"/>
      <c r="H45" s="47"/>
      <c r="I45" s="47"/>
      <c r="J45" s="47"/>
      <c r="K45" s="47"/>
      <c r="L45" s="53"/>
      <c r="M45" s="47" t="s">
        <v>82</v>
      </c>
      <c r="N45" s="47"/>
      <c r="O45" s="47"/>
      <c r="P45" s="47"/>
      <c r="Q45" s="47"/>
      <c r="R45" s="47"/>
      <c r="S45" s="47"/>
      <c r="T45" s="47"/>
      <c r="U45" s="78"/>
      <c r="V45" s="78"/>
      <c r="W45" s="78"/>
      <c r="X45" s="78"/>
      <c r="Y45" s="78"/>
      <c r="Z45" s="78"/>
    </row>
    <row r="46" spans="2:26" ht="20.25" customHeight="1" x14ac:dyDescent="0.4">
      <c r="B46" s="47"/>
      <c r="C46" s="47" t="s">
        <v>139</v>
      </c>
      <c r="D46" s="47"/>
      <c r="E46" s="47"/>
      <c r="F46" s="47"/>
      <c r="G46" s="47"/>
      <c r="H46" s="47"/>
      <c r="I46" s="47"/>
      <c r="J46" s="47"/>
      <c r="K46" s="47"/>
      <c r="L46" s="53"/>
      <c r="M46" s="47"/>
      <c r="N46" s="47"/>
      <c r="O46" s="47"/>
      <c r="P46" s="47"/>
      <c r="Q46" s="47"/>
      <c r="R46" s="47"/>
      <c r="S46" s="47"/>
      <c r="T46" s="47"/>
      <c r="U46" s="47"/>
      <c r="V46" s="85"/>
      <c r="W46" s="86"/>
      <c r="X46" s="86"/>
      <c r="Y46" s="47"/>
      <c r="Z46" s="47"/>
    </row>
    <row r="47" spans="2:26" ht="20.25" customHeight="1" x14ac:dyDescent="0.4">
      <c r="B47" s="47"/>
      <c r="C47" s="47" t="s">
        <v>49</v>
      </c>
      <c r="D47" s="47"/>
      <c r="E47" s="47"/>
      <c r="F47" s="47"/>
      <c r="G47" s="47"/>
      <c r="H47" s="47"/>
      <c r="I47" s="47"/>
      <c r="J47" s="47"/>
      <c r="K47" s="47"/>
      <c r="L47" s="53"/>
      <c r="M47" s="77"/>
      <c r="N47" s="77"/>
      <c r="O47" s="77"/>
      <c r="P47" s="77"/>
      <c r="Q47" s="47"/>
      <c r="R47" s="47"/>
      <c r="S47" s="47"/>
      <c r="T47" s="47"/>
      <c r="U47" s="47"/>
      <c r="V47" s="85"/>
      <c r="W47" s="86"/>
      <c r="X47" s="86"/>
      <c r="Y47" s="47"/>
      <c r="Z47" s="47"/>
    </row>
    <row r="48" spans="2:26" ht="20.25" customHeight="1" x14ac:dyDescent="0.4">
      <c r="B48" s="47"/>
      <c r="C48" s="47" t="s">
        <v>45</v>
      </c>
      <c r="D48" s="47"/>
      <c r="E48" s="47"/>
      <c r="F48" s="47"/>
      <c r="G48" s="47"/>
      <c r="H48" s="47" t="s">
        <v>48</v>
      </c>
      <c r="I48" s="47"/>
      <c r="J48" s="47"/>
      <c r="K48" s="47"/>
      <c r="L48" s="47"/>
      <c r="M48" s="216" t="s">
        <v>27</v>
      </c>
      <c r="N48" s="216"/>
      <c r="O48" s="216"/>
      <c r="P48" s="216"/>
      <c r="Q48" s="47"/>
      <c r="R48" s="47"/>
      <c r="S48" s="47"/>
      <c r="T48" s="47"/>
      <c r="U48" s="47"/>
      <c r="V48" s="85"/>
      <c r="W48" s="86"/>
      <c r="X48" s="86"/>
      <c r="Y48" s="47"/>
      <c r="Z48" s="47"/>
    </row>
    <row r="49" spans="2:58" ht="20.25" customHeight="1" x14ac:dyDescent="0.4">
      <c r="B49" s="47"/>
      <c r="C49" s="218">
        <f>P39</f>
        <v>0</v>
      </c>
      <c r="D49" s="220"/>
      <c r="E49" s="220"/>
      <c r="F49" s="219"/>
      <c r="G49" s="77" t="s">
        <v>92</v>
      </c>
      <c r="H49" s="232">
        <f>M44</f>
        <v>0</v>
      </c>
      <c r="I49" s="233"/>
      <c r="J49" s="233"/>
      <c r="K49" s="234"/>
      <c r="L49" s="77" t="s">
        <v>29</v>
      </c>
      <c r="M49" s="235">
        <f>ROUNDDOWN(C49+H49,1)</f>
        <v>0</v>
      </c>
      <c r="N49" s="236"/>
      <c r="O49" s="236"/>
      <c r="P49" s="237"/>
      <c r="Q49" s="47"/>
      <c r="R49" s="47"/>
      <c r="S49" s="47"/>
      <c r="T49" s="47"/>
      <c r="U49" s="47"/>
      <c r="V49" s="85"/>
      <c r="W49" s="86"/>
      <c r="X49" s="86"/>
      <c r="Y49" s="47"/>
      <c r="Z49" s="47"/>
    </row>
    <row r="50" spans="2:58" ht="20.25" customHeight="1" x14ac:dyDescent="0.4">
      <c r="B50" s="47"/>
      <c r="C50" s="47"/>
      <c r="D50" s="47"/>
      <c r="E50" s="47"/>
      <c r="F50" s="47"/>
      <c r="G50" s="47"/>
      <c r="H50" s="47"/>
      <c r="I50" s="47"/>
      <c r="J50" s="47"/>
      <c r="K50" s="47"/>
      <c r="L50" s="47"/>
      <c r="M50" s="47"/>
      <c r="N50" s="53"/>
      <c r="O50" s="47"/>
      <c r="P50" s="47"/>
      <c r="Q50" s="47"/>
      <c r="R50" s="47"/>
      <c r="S50" s="47"/>
      <c r="T50" s="47"/>
      <c r="U50" s="47"/>
      <c r="V50" s="85"/>
      <c r="W50" s="86"/>
      <c r="X50" s="86"/>
      <c r="Y50" s="47"/>
      <c r="Z50" s="47"/>
    </row>
    <row r="51" spans="2:58" ht="20.25" customHeight="1" x14ac:dyDescent="0.4">
      <c r="C51" s="2"/>
      <c r="D51" s="2"/>
      <c r="T51" s="2"/>
      <c r="AJ51" s="6"/>
      <c r="AK51" s="7"/>
      <c r="AL51" s="7"/>
      <c r="BE51" s="7"/>
    </row>
    <row r="52" spans="2:58" ht="20.25" customHeight="1" x14ac:dyDescent="0.4">
      <c r="C52" s="2"/>
      <c r="D52" s="2"/>
      <c r="U52" s="2"/>
      <c r="AK52" s="6"/>
      <c r="AL52" s="7"/>
      <c r="AM52" s="7"/>
      <c r="BF52" s="7"/>
    </row>
    <row r="53" spans="2:58" ht="20.25" customHeight="1" x14ac:dyDescent="0.4">
      <c r="D53" s="2"/>
      <c r="U53" s="2"/>
      <c r="AK53" s="6"/>
      <c r="AL53" s="7"/>
      <c r="AM53" s="7"/>
      <c r="BF53" s="7"/>
    </row>
    <row r="54" spans="2:58" ht="20.25" customHeight="1" x14ac:dyDescent="0.4">
      <c r="C54" s="2"/>
      <c r="D54" s="2"/>
      <c r="U54" s="2"/>
      <c r="AK54" s="6"/>
      <c r="AL54" s="7"/>
      <c r="AM54" s="7"/>
      <c r="BF54" s="7"/>
    </row>
    <row r="55" spans="2:58" ht="20.25" customHeight="1" x14ac:dyDescent="0.4">
      <c r="C55" s="6"/>
      <c r="D55" s="6"/>
      <c r="E55" s="6"/>
      <c r="F55" s="6"/>
      <c r="G55" s="6"/>
      <c r="H55" s="6"/>
      <c r="I55" s="6"/>
      <c r="J55" s="6"/>
      <c r="K55" s="6"/>
      <c r="L55" s="6"/>
      <c r="M55" s="6"/>
      <c r="N55" s="6"/>
      <c r="O55" s="6"/>
      <c r="P55" s="6"/>
      <c r="Q55" s="6"/>
      <c r="R55" s="6"/>
      <c r="S55" s="6"/>
      <c r="T55" s="6"/>
      <c r="U55" s="7"/>
      <c r="V55" s="7"/>
      <c r="W55" s="6"/>
      <c r="X55" s="6"/>
      <c r="Y55" s="6"/>
      <c r="Z55" s="6"/>
      <c r="AA55" s="6"/>
      <c r="AB55" s="6"/>
      <c r="AC55" s="6"/>
      <c r="AD55" s="6"/>
      <c r="AE55" s="6"/>
      <c r="AF55" s="6"/>
      <c r="AG55" s="6"/>
      <c r="AH55" s="6"/>
      <c r="AI55" s="6"/>
      <c r="AJ55" s="6"/>
      <c r="AK55" s="6"/>
      <c r="AL55" s="7"/>
      <c r="AM55" s="7"/>
      <c r="BF55" s="7"/>
    </row>
    <row r="56" spans="2:58" ht="20.25" customHeight="1" x14ac:dyDescent="0.4">
      <c r="C56" s="6"/>
      <c r="D56" s="6"/>
      <c r="E56" s="6"/>
      <c r="F56" s="6"/>
      <c r="G56" s="6"/>
      <c r="H56" s="6"/>
      <c r="I56" s="6"/>
      <c r="J56" s="6"/>
      <c r="K56" s="6"/>
      <c r="L56" s="6"/>
      <c r="M56" s="6"/>
      <c r="N56" s="6"/>
      <c r="O56" s="6"/>
      <c r="P56" s="6"/>
      <c r="Q56" s="6"/>
      <c r="R56" s="6"/>
      <c r="S56" s="6"/>
      <c r="T56" s="6"/>
      <c r="U56" s="7"/>
      <c r="V56" s="7"/>
      <c r="W56" s="6"/>
      <c r="X56" s="6"/>
      <c r="Y56" s="6"/>
      <c r="Z56" s="6"/>
      <c r="AA56" s="6"/>
      <c r="AB56" s="6"/>
      <c r="AC56" s="6"/>
      <c r="AD56" s="6"/>
      <c r="AE56" s="6"/>
      <c r="AF56" s="6"/>
      <c r="AG56" s="6"/>
      <c r="AH56" s="6"/>
      <c r="AI56" s="6"/>
      <c r="AJ56" s="6"/>
      <c r="AK56" s="6"/>
      <c r="AL56" s="7"/>
      <c r="AM56" s="7"/>
      <c r="BF56" s="7"/>
    </row>
  </sheetData>
  <sheetProtection insertRows="0"/>
  <mergeCells count="211">
    <mergeCell ref="M48:P48"/>
    <mergeCell ref="C49:F49"/>
    <mergeCell ref="H49:K49"/>
    <mergeCell ref="M49:P49"/>
    <mergeCell ref="C38:D38"/>
    <mergeCell ref="E38:F38"/>
    <mergeCell ref="G38:H38"/>
    <mergeCell ref="P38:Q38"/>
    <mergeCell ref="U38:V38"/>
    <mergeCell ref="U44:X44"/>
    <mergeCell ref="J41:K41"/>
    <mergeCell ref="M43:P43"/>
    <mergeCell ref="C44:F44"/>
    <mergeCell ref="H44:K44"/>
    <mergeCell ref="M44:P44"/>
    <mergeCell ref="W38:X38"/>
    <mergeCell ref="C39:D39"/>
    <mergeCell ref="E39:F39"/>
    <mergeCell ref="G39:H39"/>
    <mergeCell ref="J39:K39"/>
    <mergeCell ref="L39:M39"/>
    <mergeCell ref="P39:Q39"/>
    <mergeCell ref="U39:V39"/>
    <mergeCell ref="W39:X39"/>
    <mergeCell ref="C36:D36"/>
    <mergeCell ref="E36:F36"/>
    <mergeCell ref="G36:H36"/>
    <mergeCell ref="P36:Q36"/>
    <mergeCell ref="V36:Y36"/>
    <mergeCell ref="C37:D37"/>
    <mergeCell ref="E37:F37"/>
    <mergeCell ref="G37:H37"/>
    <mergeCell ref="P37:Q37"/>
    <mergeCell ref="V37:Y37"/>
    <mergeCell ref="L36:M36"/>
    <mergeCell ref="L37:M37"/>
    <mergeCell ref="T36:U36"/>
    <mergeCell ref="T37:U37"/>
    <mergeCell ref="J36:K36"/>
    <mergeCell ref="C33:D34"/>
    <mergeCell ref="E33:H33"/>
    <mergeCell ref="J33:M33"/>
    <mergeCell ref="T33:U33"/>
    <mergeCell ref="V33:Y33"/>
    <mergeCell ref="E34:F34"/>
    <mergeCell ref="G34:H34"/>
    <mergeCell ref="V34:Y34"/>
    <mergeCell ref="C35:D35"/>
    <mergeCell ref="E35:F35"/>
    <mergeCell ref="G35:H35"/>
    <mergeCell ref="P35:Q35"/>
    <mergeCell ref="V35:Y35"/>
    <mergeCell ref="L35:M35"/>
    <mergeCell ref="J34:K34"/>
    <mergeCell ref="J35:K35"/>
    <mergeCell ref="T35:U35"/>
    <mergeCell ref="L34:M34"/>
    <mergeCell ref="AM1:BA1"/>
    <mergeCell ref="X2:Y2"/>
    <mergeCell ref="AB2:AC2"/>
    <mergeCell ref="AY8:BD12"/>
    <mergeCell ref="AM2:BA2"/>
    <mergeCell ref="AK9:AQ9"/>
    <mergeCell ref="AR9:AT9"/>
    <mergeCell ref="AU8:AV12"/>
    <mergeCell ref="AW8:AX12"/>
    <mergeCell ref="AV5:AW5"/>
    <mergeCell ref="AZ5:BA5"/>
    <mergeCell ref="W9:AC9"/>
    <mergeCell ref="AD9:AJ9"/>
    <mergeCell ref="P8:AT8"/>
    <mergeCell ref="AZ6:BA6"/>
    <mergeCell ref="U2:V2"/>
    <mergeCell ref="AZ3:BC3"/>
    <mergeCell ref="AZ4:BC4"/>
    <mergeCell ref="AU29:AV29"/>
    <mergeCell ref="T34:U34"/>
    <mergeCell ref="J37:K37"/>
    <mergeCell ref="J38:K38"/>
    <mergeCell ref="L38:M38"/>
    <mergeCell ref="B8:B12"/>
    <mergeCell ref="L8:O12"/>
    <mergeCell ref="C8:D12"/>
    <mergeCell ref="E8:F12"/>
    <mergeCell ref="P9:V9"/>
    <mergeCell ref="AU23:AV23"/>
    <mergeCell ref="E18:F18"/>
    <mergeCell ref="C19:D19"/>
    <mergeCell ref="E19:F19"/>
    <mergeCell ref="G19:K19"/>
    <mergeCell ref="L19:O19"/>
    <mergeCell ref="C20:D20"/>
    <mergeCell ref="E20:F20"/>
    <mergeCell ref="G20:K20"/>
    <mergeCell ref="L20:O20"/>
    <mergeCell ref="C21:D21"/>
    <mergeCell ref="E21:F21"/>
    <mergeCell ref="G21:K21"/>
    <mergeCell ref="L21:O21"/>
    <mergeCell ref="AW23:AX23"/>
    <mergeCell ref="G8:K12"/>
    <mergeCell ref="AU13:AV13"/>
    <mergeCell ref="AW13:AX13"/>
    <mergeCell ref="AU14:AV14"/>
    <mergeCell ref="AW14:AX14"/>
    <mergeCell ref="AU15:AV15"/>
    <mergeCell ref="AW15:AX15"/>
    <mergeCell ref="AU16:AV16"/>
    <mergeCell ref="AW16:AX16"/>
    <mergeCell ref="AU17:AV17"/>
    <mergeCell ref="AW17:AX17"/>
    <mergeCell ref="AU18:AV18"/>
    <mergeCell ref="AW18:AX18"/>
    <mergeCell ref="AU19:AV19"/>
    <mergeCell ref="AW19:AX19"/>
    <mergeCell ref="AU20:AV20"/>
    <mergeCell ref="AW20:AX20"/>
    <mergeCell ref="AU21:AV21"/>
    <mergeCell ref="AW21:AX21"/>
    <mergeCell ref="AU22:AV22"/>
    <mergeCell ref="AW22:AX22"/>
    <mergeCell ref="G17:K17"/>
    <mergeCell ref="G18:K18"/>
    <mergeCell ref="AW26:AX26"/>
    <mergeCell ref="AU27:AV27"/>
    <mergeCell ref="AW27:AX27"/>
    <mergeCell ref="AU28:AV28"/>
    <mergeCell ref="AW28:AX28"/>
    <mergeCell ref="AU24:AV24"/>
    <mergeCell ref="AW24:AX24"/>
    <mergeCell ref="AU25:AV25"/>
    <mergeCell ref="AW25:AX25"/>
    <mergeCell ref="AU26:AV26"/>
    <mergeCell ref="AW29:AX29"/>
    <mergeCell ref="AU30:AV30"/>
    <mergeCell ref="AW30:AX30"/>
    <mergeCell ref="C13:D13"/>
    <mergeCell ref="E13:F13"/>
    <mergeCell ref="G13:K13"/>
    <mergeCell ref="C14:D14"/>
    <mergeCell ref="L13:O13"/>
    <mergeCell ref="L14:O14"/>
    <mergeCell ref="C15:D15"/>
    <mergeCell ref="L15:O15"/>
    <mergeCell ref="C16:D16"/>
    <mergeCell ref="L16:O16"/>
    <mergeCell ref="C17:D17"/>
    <mergeCell ref="L17:O17"/>
    <mergeCell ref="C18:D18"/>
    <mergeCell ref="L18:O18"/>
    <mergeCell ref="E14:F14"/>
    <mergeCell ref="G14:K14"/>
    <mergeCell ref="E15:F15"/>
    <mergeCell ref="G15:K15"/>
    <mergeCell ref="E16:F16"/>
    <mergeCell ref="G16:K16"/>
    <mergeCell ref="E17:F17"/>
    <mergeCell ref="C22:D22"/>
    <mergeCell ref="E22:F22"/>
    <mergeCell ref="G22:K22"/>
    <mergeCell ref="L22:O22"/>
    <mergeCell ref="C23:D23"/>
    <mergeCell ref="E23:F23"/>
    <mergeCell ref="G23:K23"/>
    <mergeCell ref="L23:O23"/>
    <mergeCell ref="C24:D24"/>
    <mergeCell ref="E24:F24"/>
    <mergeCell ref="G24:K24"/>
    <mergeCell ref="L24:O24"/>
    <mergeCell ref="C25:D25"/>
    <mergeCell ref="E25:F25"/>
    <mergeCell ref="G25:K25"/>
    <mergeCell ref="L25:O25"/>
    <mergeCell ref="C26:D26"/>
    <mergeCell ref="E26:F26"/>
    <mergeCell ref="G26:K26"/>
    <mergeCell ref="L26:O26"/>
    <mergeCell ref="G27:K27"/>
    <mergeCell ref="L27:O27"/>
    <mergeCell ref="C27:D27"/>
    <mergeCell ref="E27:F27"/>
    <mergeCell ref="C28:D28"/>
    <mergeCell ref="E28:F28"/>
    <mergeCell ref="G28:K28"/>
    <mergeCell ref="L28:O28"/>
    <mergeCell ref="C29:D29"/>
    <mergeCell ref="E29:F29"/>
    <mergeCell ref="G29:K29"/>
    <mergeCell ref="L29:O29"/>
    <mergeCell ref="C30:D30"/>
    <mergeCell ref="E30:F30"/>
    <mergeCell ref="G30:K30"/>
    <mergeCell ref="L30:O30"/>
    <mergeCell ref="AY28:BD28"/>
    <mergeCell ref="AY29:BD29"/>
    <mergeCell ref="AY30:BD30"/>
    <mergeCell ref="AY13:BD13"/>
    <mergeCell ref="AY14:BD14"/>
    <mergeCell ref="AY15:BD15"/>
    <mergeCell ref="AY16:BD16"/>
    <mergeCell ref="AY17:BD17"/>
    <mergeCell ref="AY18:BD18"/>
    <mergeCell ref="AY19:BD19"/>
    <mergeCell ref="AY20:BD20"/>
    <mergeCell ref="AY21:BD21"/>
    <mergeCell ref="AY22:BD22"/>
    <mergeCell ref="AY23:BD23"/>
    <mergeCell ref="AY24:BD24"/>
    <mergeCell ref="AY25:BD25"/>
    <mergeCell ref="AY26:BD26"/>
    <mergeCell ref="AY27:BD27"/>
  </mergeCells>
  <phoneticPr fontId="1"/>
  <conditionalFormatting sqref="AU13:AX30">
    <cfRule type="expression" dxfId="5" priority="3">
      <formula>INDIRECT(ADDRESS(ROW(),COLUMN()))=TRUNC(INDIRECT(ADDRESS(ROW(),COLUMN())))</formula>
    </cfRule>
  </conditionalFormatting>
  <conditionalFormatting sqref="E35:Q39">
    <cfRule type="expression" dxfId="4" priority="2">
      <formula>INDIRECT(ADDRESS(ROW(),COLUMN()))=TRUNC(INDIRECT(ADDRESS(ROW(),COLUMN())))</formula>
    </cfRule>
  </conditionalFormatting>
  <conditionalFormatting sqref="C44:F44">
    <cfRule type="expression" dxfId="3" priority="1">
      <formula>INDIRECT(ADDRESS(ROW(),COLUMN()))=TRUNC(INDIRECT(ADDRESS(ROW(),COLUMN())))</formula>
    </cfRule>
  </conditionalFormatting>
  <dataValidations count="7">
    <dataValidation type="decimal" allowBlank="1" showInputMessage="1" showErrorMessage="1" error="入力可能範囲　32～40" sqref="AV5" xr:uid="{00000000-0002-0000-0100-000000000000}">
      <formula1>32</formula1>
      <formula2>40</formula2>
    </dataValidation>
    <dataValidation type="list" allowBlank="1" showInputMessage="1" showErrorMessage="1" sqref="J41:K41" xr:uid="{00000000-0002-0000-0100-000001000000}">
      <formula1>"週,暦月"</formula1>
    </dataValidation>
    <dataValidation type="list" allowBlank="1" showInputMessage="1" showErrorMessage="1" sqref="AZ3" xr:uid="{00000000-0002-0000-0100-000002000000}">
      <formula1>"４週,暦月"</formula1>
    </dataValidation>
    <dataValidation type="list" allowBlank="1" showInputMessage="1" sqref="C13:D30" xr:uid="{00000000-0002-0000-0100-000003000000}">
      <formula1>職種</formula1>
    </dataValidation>
    <dataValidation type="list" errorStyle="warning" allowBlank="1" showInputMessage="1" error="リストにない場合のみ、入力してください。" sqref="G13:K30" xr:uid="{00000000-0002-0000-0100-000004000000}">
      <formula1>INDIRECT(C13)</formula1>
    </dataValidation>
    <dataValidation type="list" allowBlank="1" showInputMessage="1" showErrorMessage="1" sqref="AZ4:BC4" xr:uid="{00000000-0002-0000-0100-000005000000}">
      <formula1>"予定,実績,予定・実績"</formula1>
    </dataValidation>
    <dataValidation type="list" allowBlank="1" showInputMessage="1" sqref="E13:F30" xr:uid="{00000000-0002-0000-0100-000006000000}">
      <formula1>"A, B, C, D"</formula1>
    </dataValidation>
  </dataValidations>
  <printOptions horizontalCentered="1"/>
  <pageMargins left="0.23622047244094491" right="0.23622047244094491" top="0.43307086614173229" bottom="0.27559055118110237" header="0.31496062992125984" footer="0.31496062992125984"/>
  <pageSetup paperSize="9" scale="29" orientation="portrait" r:id="rId1"/>
  <colBreaks count="1" manualBreakCount="1">
    <brk id="58" max="1048575" man="1"/>
  </colBreaks>
  <ignoredErrors>
    <ignoredError sqref="AY3:AY4" numberStoredAsText="1"/>
    <ignoredError sqref="AS12" formula="1"/>
  </ignoredErrors>
  <extLst>
    <ext xmlns:x14="http://schemas.microsoft.com/office/spreadsheetml/2009/9/main" uri="{CCE6A557-97BC-4b89-ADB6-D9C93CAAB3DF}">
      <x14:dataValidations xmlns:xm="http://schemas.microsoft.com/office/excel/2006/main" count="1">
        <x14:dataValidation type="list" allowBlank="1" showInputMessage="1" xr:uid="{00000000-0002-0000-0100-000007000000}">
          <x14:formula1>
            <xm:f>プルダウン・リスト!$C$4:$C$8</xm:f>
          </x14:formula1>
          <xm:sqref>AM1:BA1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C71"/>
  <sheetViews>
    <sheetView workbookViewId="0">
      <selection activeCell="E21" sqref="E21"/>
    </sheetView>
  </sheetViews>
  <sheetFormatPr defaultColWidth="9" defaultRowHeight="18.75" x14ac:dyDescent="0.4"/>
  <cols>
    <col min="1" max="2" width="9" style="9"/>
    <col min="3" max="3" width="44.25" style="9" customWidth="1"/>
    <col min="4" max="16384" width="9" style="9"/>
  </cols>
  <sheetData>
    <row r="1" spans="1:10" x14ac:dyDescent="0.4">
      <c r="A1" s="9" t="s">
        <v>57</v>
      </c>
    </row>
    <row r="2" spans="1:10" s="10" customFormat="1" ht="20.25" customHeight="1" x14ac:dyDescent="0.4">
      <c r="A2" s="11" t="s">
        <v>140</v>
      </c>
      <c r="B2" s="11"/>
      <c r="C2" s="12"/>
    </row>
    <row r="3" spans="1:10" s="10" customFormat="1" ht="20.25" customHeight="1" x14ac:dyDescent="0.4">
      <c r="A3" s="12"/>
      <c r="B3" s="12"/>
      <c r="C3" s="12"/>
    </row>
    <row r="4" spans="1:10" s="10" customFormat="1" ht="20.25" customHeight="1" x14ac:dyDescent="0.4">
      <c r="A4" s="24"/>
      <c r="B4" s="12" t="s">
        <v>96</v>
      </c>
      <c r="C4" s="12"/>
      <c r="E4" s="243" t="s">
        <v>98</v>
      </c>
      <c r="F4" s="243"/>
      <c r="G4" s="243"/>
      <c r="H4" s="243"/>
      <c r="I4" s="243"/>
      <c r="J4" s="243"/>
    </row>
    <row r="5" spans="1:10" s="10" customFormat="1" ht="20.25" customHeight="1" x14ac:dyDescent="0.4">
      <c r="A5" s="25"/>
      <c r="B5" s="12" t="s">
        <v>97</v>
      </c>
      <c r="C5" s="12"/>
      <c r="E5" s="243"/>
      <c r="F5" s="243"/>
      <c r="G5" s="243"/>
      <c r="H5" s="243"/>
      <c r="I5" s="243"/>
      <c r="J5" s="243"/>
    </row>
    <row r="6" spans="1:10" s="10" customFormat="1" ht="20.25" customHeight="1" x14ac:dyDescent="0.4">
      <c r="A6" s="23" t="s">
        <v>94</v>
      </c>
      <c r="B6" s="12"/>
      <c r="C6" s="12"/>
    </row>
    <row r="7" spans="1:10" s="10" customFormat="1" ht="20.25" customHeight="1" x14ac:dyDescent="0.4">
      <c r="A7" s="23"/>
      <c r="B7" s="12"/>
      <c r="C7" s="12"/>
    </row>
    <row r="8" spans="1:10" s="10" customFormat="1" ht="20.25" customHeight="1" x14ac:dyDescent="0.4">
      <c r="A8" s="12" t="s">
        <v>62</v>
      </c>
      <c r="B8" s="12"/>
      <c r="C8" s="12"/>
    </row>
    <row r="9" spans="1:10" s="10" customFormat="1" ht="20.25" customHeight="1" x14ac:dyDescent="0.4">
      <c r="A9" s="23"/>
      <c r="B9" s="12"/>
      <c r="C9" s="12"/>
    </row>
    <row r="10" spans="1:10" s="10" customFormat="1" ht="20.25" customHeight="1" x14ac:dyDescent="0.4">
      <c r="A10" s="12" t="s">
        <v>106</v>
      </c>
      <c r="B10" s="12"/>
      <c r="C10" s="12"/>
    </row>
    <row r="11" spans="1:10" s="10" customFormat="1" ht="20.25" customHeight="1" x14ac:dyDescent="0.4">
      <c r="A11" s="12"/>
      <c r="B11" s="12"/>
      <c r="C11" s="12"/>
    </row>
    <row r="12" spans="1:10" s="10" customFormat="1" ht="20.25" customHeight="1" x14ac:dyDescent="0.4">
      <c r="A12" s="12" t="s">
        <v>142</v>
      </c>
      <c r="B12" s="12"/>
      <c r="C12" s="12"/>
    </row>
    <row r="13" spans="1:10" s="10" customFormat="1" ht="20.25" customHeight="1" x14ac:dyDescent="0.4">
      <c r="A13" s="12"/>
      <c r="B13" s="12"/>
      <c r="C13" s="12"/>
    </row>
    <row r="14" spans="1:10" s="10" customFormat="1" ht="20.25" customHeight="1" x14ac:dyDescent="0.4">
      <c r="A14" s="12" t="s">
        <v>59</v>
      </c>
      <c r="B14" s="12"/>
      <c r="C14" s="12"/>
    </row>
    <row r="15" spans="1:10" s="10" customFormat="1" ht="20.25" customHeight="1" x14ac:dyDescent="0.4">
      <c r="A15" s="12"/>
      <c r="B15" s="12"/>
      <c r="C15" s="12"/>
    </row>
    <row r="16" spans="1:10" s="10" customFormat="1" ht="20.25" customHeight="1" x14ac:dyDescent="0.4">
      <c r="A16" s="12" t="s">
        <v>143</v>
      </c>
      <c r="B16" s="12"/>
      <c r="C16" s="12"/>
    </row>
    <row r="17" spans="1:3" s="10" customFormat="1" ht="20.25" customHeight="1" x14ac:dyDescent="0.4">
      <c r="A17" s="12" t="s">
        <v>50</v>
      </c>
      <c r="B17" s="12"/>
      <c r="C17" s="12"/>
    </row>
    <row r="18" spans="1:3" s="10" customFormat="1" ht="20.25" customHeight="1" x14ac:dyDescent="0.4">
      <c r="A18" s="12"/>
      <c r="B18" s="12"/>
      <c r="C18" s="12"/>
    </row>
    <row r="19" spans="1:3" s="10" customFormat="1" ht="20.25" customHeight="1" x14ac:dyDescent="0.4">
      <c r="A19" s="12"/>
      <c r="B19" s="13" t="s">
        <v>26</v>
      </c>
      <c r="C19" s="13" t="s">
        <v>1</v>
      </c>
    </row>
    <row r="20" spans="1:3" s="10" customFormat="1" ht="20.25" customHeight="1" x14ac:dyDescent="0.4">
      <c r="A20" s="12"/>
      <c r="B20" s="13">
        <v>1</v>
      </c>
      <c r="C20" s="14" t="s">
        <v>2</v>
      </c>
    </row>
    <row r="21" spans="1:3" s="10" customFormat="1" ht="20.25" customHeight="1" x14ac:dyDescent="0.4">
      <c r="A21" s="12"/>
      <c r="B21" s="13">
        <v>2</v>
      </c>
      <c r="C21" s="14" t="s">
        <v>125</v>
      </c>
    </row>
    <row r="22" spans="1:3" s="10" customFormat="1" ht="20.25" customHeight="1" x14ac:dyDescent="0.4">
      <c r="A22" s="12"/>
      <c r="B22" s="13">
        <v>3</v>
      </c>
      <c r="C22" s="14" t="s">
        <v>126</v>
      </c>
    </row>
    <row r="23" spans="1:3" s="10" customFormat="1" ht="20.25" customHeight="1" x14ac:dyDescent="0.4">
      <c r="A23" s="12"/>
      <c r="B23" s="13">
        <v>4</v>
      </c>
      <c r="C23" s="14" t="s">
        <v>127</v>
      </c>
    </row>
    <row r="24" spans="1:3" s="10" customFormat="1" ht="20.25" customHeight="1" x14ac:dyDescent="0.4">
      <c r="A24" s="12"/>
      <c r="B24" s="13">
        <v>5</v>
      </c>
      <c r="C24" s="14" t="s">
        <v>128</v>
      </c>
    </row>
    <row r="25" spans="1:3" s="10" customFormat="1" ht="20.25" customHeight="1" x14ac:dyDescent="0.4">
      <c r="A25" s="12"/>
      <c r="B25" s="12"/>
      <c r="C25" s="12"/>
    </row>
    <row r="26" spans="1:3" s="10" customFormat="1" ht="20.25" customHeight="1" x14ac:dyDescent="0.4">
      <c r="A26" s="12" t="s">
        <v>60</v>
      </c>
      <c r="B26" s="12"/>
      <c r="C26" s="12"/>
    </row>
    <row r="27" spans="1:3" s="10" customFormat="1" ht="20.25" customHeight="1" x14ac:dyDescent="0.4">
      <c r="A27" s="12" t="s">
        <v>51</v>
      </c>
      <c r="B27" s="12"/>
      <c r="C27" s="12"/>
    </row>
    <row r="28" spans="1:3" s="10" customFormat="1" ht="20.25" customHeight="1" x14ac:dyDescent="0.4">
      <c r="A28" s="12"/>
      <c r="B28" s="12"/>
      <c r="C28" s="12"/>
    </row>
    <row r="29" spans="1:3" s="10" customFormat="1" ht="20.25" customHeight="1" x14ac:dyDescent="0.4">
      <c r="A29" s="12"/>
      <c r="B29" s="13" t="s">
        <v>7</v>
      </c>
      <c r="C29" s="13" t="s">
        <v>8</v>
      </c>
    </row>
    <row r="30" spans="1:3" s="10" customFormat="1" ht="20.25" customHeight="1" x14ac:dyDescent="0.4">
      <c r="A30" s="12"/>
      <c r="B30" s="13" t="s">
        <v>3</v>
      </c>
      <c r="C30" s="14" t="s">
        <v>52</v>
      </c>
    </row>
    <row r="31" spans="1:3" s="10" customFormat="1" ht="20.25" customHeight="1" x14ac:dyDescent="0.4">
      <c r="A31" s="12"/>
      <c r="B31" s="13" t="s">
        <v>4</v>
      </c>
      <c r="C31" s="14" t="s">
        <v>53</v>
      </c>
    </row>
    <row r="32" spans="1:3" s="10" customFormat="1" ht="20.25" customHeight="1" x14ac:dyDescent="0.4">
      <c r="A32" s="12"/>
      <c r="B32" s="13" t="s">
        <v>5</v>
      </c>
      <c r="C32" s="14" t="s">
        <v>54</v>
      </c>
    </row>
    <row r="33" spans="1:55" s="10" customFormat="1" ht="20.25" customHeight="1" x14ac:dyDescent="0.4">
      <c r="A33" s="12"/>
      <c r="B33" s="13" t="s">
        <v>6</v>
      </c>
      <c r="C33" s="14" t="s">
        <v>80</v>
      </c>
    </row>
    <row r="34" spans="1:55" s="10" customFormat="1" ht="20.25" customHeight="1" x14ac:dyDescent="0.4">
      <c r="A34" s="12"/>
      <c r="B34" s="12"/>
      <c r="C34" s="12"/>
    </row>
    <row r="35" spans="1:55" s="10" customFormat="1" ht="20.25" customHeight="1" x14ac:dyDescent="0.4">
      <c r="A35" s="12"/>
      <c r="B35" s="15" t="s">
        <v>9</v>
      </c>
      <c r="C35" s="12"/>
    </row>
    <row r="36" spans="1:55" s="10" customFormat="1" ht="20.25" customHeight="1" x14ac:dyDescent="0.4">
      <c r="B36" s="12" t="s">
        <v>55</v>
      </c>
      <c r="E36" s="15"/>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row>
    <row r="37" spans="1:55" s="10" customFormat="1" ht="20.25" customHeight="1" x14ac:dyDescent="0.4">
      <c r="B37" s="12" t="s">
        <v>93</v>
      </c>
      <c r="E37" s="12"/>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row>
    <row r="38" spans="1:55" s="10" customFormat="1" ht="20.25" customHeight="1" x14ac:dyDescent="0.4">
      <c r="E38" s="12"/>
    </row>
    <row r="39" spans="1:55" s="10" customFormat="1" ht="20.25" customHeight="1" x14ac:dyDescent="0.4">
      <c r="A39" s="12"/>
      <c r="B39" s="12"/>
      <c r="C39" s="12"/>
      <c r="D39" s="15"/>
      <c r="E39" s="17"/>
      <c r="F39" s="17"/>
      <c r="G39" s="17"/>
      <c r="J39" s="17"/>
      <c r="K39" s="17"/>
      <c r="L39" s="17"/>
      <c r="R39" s="17"/>
      <c r="S39" s="17"/>
      <c r="T39" s="17"/>
      <c r="W39" s="17"/>
      <c r="X39" s="17"/>
      <c r="Y39" s="17"/>
    </row>
    <row r="40" spans="1:55" s="10" customFormat="1" ht="20.25" customHeight="1" x14ac:dyDescent="0.4">
      <c r="A40" s="12" t="s">
        <v>144</v>
      </c>
      <c r="B40" s="12"/>
      <c r="C40" s="12"/>
    </row>
    <row r="41" spans="1:55" s="10" customFormat="1" ht="20.25" customHeight="1" x14ac:dyDescent="0.4">
      <c r="A41" s="12" t="s">
        <v>56</v>
      </c>
      <c r="B41" s="12"/>
      <c r="C41" s="12"/>
    </row>
    <row r="42" spans="1:55" s="10" customFormat="1" ht="20.25" customHeight="1" x14ac:dyDescent="0.4">
      <c r="A42" s="20" t="s">
        <v>107</v>
      </c>
      <c r="D42" s="18"/>
      <c r="E42" s="19"/>
      <c r="F42" s="17"/>
      <c r="G42" s="17"/>
      <c r="H42" s="17"/>
      <c r="I42" s="17"/>
      <c r="K42" s="17"/>
      <c r="M42" s="17"/>
      <c r="N42" s="17"/>
      <c r="O42" s="17"/>
      <c r="P42" s="17"/>
      <c r="Q42" s="17"/>
      <c r="S42" s="17"/>
      <c r="U42" s="17"/>
      <c r="V42" s="17"/>
      <c r="X42" s="17"/>
      <c r="Z42" s="17"/>
      <c r="AA42" s="17"/>
      <c r="AB42" s="17"/>
      <c r="AC42" s="17"/>
      <c r="AD42" s="17"/>
      <c r="AF42" s="15"/>
      <c r="AH42" s="17"/>
      <c r="AM42" s="17"/>
    </row>
    <row r="43" spans="1:55" s="10" customFormat="1" ht="20.25" customHeight="1" x14ac:dyDescent="0.4">
      <c r="C43" s="20"/>
      <c r="D43" s="18"/>
      <c r="E43" s="19"/>
      <c r="F43" s="17"/>
      <c r="G43" s="17"/>
      <c r="H43" s="17"/>
      <c r="I43" s="17"/>
      <c r="K43" s="17"/>
      <c r="M43" s="17"/>
      <c r="N43" s="17"/>
      <c r="O43" s="17"/>
      <c r="P43" s="17"/>
      <c r="Q43" s="17"/>
      <c r="S43" s="17"/>
      <c r="U43" s="17"/>
      <c r="V43" s="17"/>
      <c r="X43" s="17"/>
      <c r="Z43" s="17"/>
      <c r="AA43" s="17"/>
      <c r="AB43" s="17"/>
      <c r="AC43" s="17"/>
      <c r="AD43" s="17"/>
      <c r="AF43" s="15"/>
      <c r="AH43" s="17"/>
      <c r="AM43" s="17"/>
    </row>
    <row r="44" spans="1:55" s="10" customFormat="1" ht="20.25" customHeight="1" x14ac:dyDescent="0.4">
      <c r="A44" s="12" t="s">
        <v>61</v>
      </c>
      <c r="B44" s="12"/>
    </row>
    <row r="45" spans="1:55" s="10" customFormat="1" ht="20.25" customHeight="1" x14ac:dyDescent="0.4"/>
    <row r="46" spans="1:55" s="10" customFormat="1" ht="20.25" customHeight="1" x14ac:dyDescent="0.4">
      <c r="A46" s="12" t="s">
        <v>145</v>
      </c>
      <c r="B46" s="12"/>
      <c r="C46" s="12"/>
    </row>
    <row r="47" spans="1:55" s="10" customFormat="1" ht="20.25" customHeight="1" x14ac:dyDescent="0.4">
      <c r="A47" s="12" t="s">
        <v>108</v>
      </c>
      <c r="B47" s="12"/>
      <c r="C47" s="12"/>
    </row>
    <row r="48" spans="1:55" s="10" customFormat="1" ht="20.25" customHeight="1" x14ac:dyDescent="0.4"/>
    <row r="49" spans="1:55" s="10" customFormat="1" ht="20.25" customHeight="1" x14ac:dyDescent="0.4">
      <c r="A49" s="12" t="s">
        <v>63</v>
      </c>
      <c r="B49" s="12"/>
      <c r="C49" s="12"/>
    </row>
    <row r="50" spans="1:55" s="10" customFormat="1" ht="20.25" customHeight="1" x14ac:dyDescent="0.4">
      <c r="A50" s="12" t="s">
        <v>109</v>
      </c>
      <c r="B50" s="12"/>
      <c r="C50" s="12"/>
    </row>
    <row r="51" spans="1:55" s="10" customFormat="1" ht="20.25" customHeight="1" x14ac:dyDescent="0.4">
      <c r="A51" s="12"/>
      <c r="B51" s="12"/>
      <c r="C51" s="12"/>
    </row>
    <row r="52" spans="1:55" s="10" customFormat="1" ht="20.25" customHeight="1" x14ac:dyDescent="0.4">
      <c r="A52" s="12" t="s">
        <v>64</v>
      </c>
      <c r="B52" s="12"/>
      <c r="C52" s="12"/>
    </row>
    <row r="53" spans="1:55" s="10" customFormat="1" ht="20.25" customHeight="1" x14ac:dyDescent="0.4">
      <c r="A53" s="12"/>
      <c r="B53" s="12"/>
      <c r="C53" s="12"/>
    </row>
    <row r="54" spans="1:55" s="10" customFormat="1" ht="20.25" customHeight="1" x14ac:dyDescent="0.4">
      <c r="A54" s="10" t="s">
        <v>110</v>
      </c>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row>
    <row r="55" spans="1:55" s="10" customFormat="1" ht="20.25" customHeight="1" x14ac:dyDescent="0.4">
      <c r="A55" s="10" t="s">
        <v>88</v>
      </c>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row>
    <row r="56" spans="1:55" s="10" customFormat="1" ht="20.25" customHeight="1" x14ac:dyDescent="0.4">
      <c r="A56" s="10" t="s">
        <v>117</v>
      </c>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row>
    <row r="57" spans="1:55" s="10" customFormat="1" ht="20.25" customHeight="1" x14ac:dyDescent="0.4">
      <c r="A57" s="12"/>
      <c r="B57" s="12"/>
      <c r="C57" s="12"/>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row>
    <row r="58" spans="1:55" s="10" customFormat="1" ht="20.25" customHeight="1" x14ac:dyDescent="0.4">
      <c r="A58" s="10" t="s">
        <v>141</v>
      </c>
      <c r="C58" s="22"/>
      <c r="D58" s="15"/>
      <c r="E58" s="15"/>
    </row>
    <row r="59" spans="1:55" s="10" customFormat="1" ht="20.25" customHeight="1" x14ac:dyDescent="0.4">
      <c r="A59" s="63" t="s">
        <v>113</v>
      </c>
      <c r="B59" s="22"/>
      <c r="C59" s="22"/>
      <c r="D59" s="12"/>
      <c r="E59" s="12"/>
    </row>
    <row r="60" spans="1:55" s="10" customFormat="1" ht="20.25" customHeight="1" x14ac:dyDescent="0.4">
      <c r="A60" s="62" t="s">
        <v>114</v>
      </c>
      <c r="B60" s="22"/>
      <c r="C60" s="22"/>
      <c r="D60" s="12"/>
      <c r="E60" s="12"/>
    </row>
    <row r="61" spans="1:55" s="10" customFormat="1" ht="20.25" customHeight="1" x14ac:dyDescent="0.4">
      <c r="A61" s="63" t="s">
        <v>115</v>
      </c>
      <c r="B61" s="22"/>
      <c r="C61" s="22"/>
      <c r="D61" s="12"/>
      <c r="E61" s="12"/>
    </row>
    <row r="62" spans="1:55" s="10" customFormat="1" ht="20.25" customHeight="1" x14ac:dyDescent="0.4">
      <c r="A62" s="62" t="s">
        <v>116</v>
      </c>
      <c r="B62" s="22"/>
      <c r="C62" s="22"/>
      <c r="D62" s="12"/>
      <c r="E62" s="12"/>
    </row>
    <row r="63" spans="1:55" s="10" customFormat="1" ht="20.25" customHeight="1" x14ac:dyDescent="0.4">
      <c r="A63" s="63" t="s">
        <v>147</v>
      </c>
      <c r="B63" s="22"/>
      <c r="C63" s="22"/>
      <c r="D63" s="12"/>
      <c r="E63" s="12"/>
    </row>
    <row r="64" spans="1:55" s="10" customFormat="1" ht="20.25" customHeight="1" x14ac:dyDescent="0.4">
      <c r="A64" s="63" t="s">
        <v>148</v>
      </c>
      <c r="B64" s="22"/>
      <c r="C64" s="22"/>
      <c r="D64" s="12"/>
      <c r="E64" s="12"/>
    </row>
    <row r="65" spans="1:5" s="10" customFormat="1" ht="20.25" customHeight="1" x14ac:dyDescent="0.4">
      <c r="A65" s="63" t="s">
        <v>149</v>
      </c>
      <c r="B65" s="22"/>
      <c r="C65" s="22"/>
      <c r="D65" s="12"/>
      <c r="E65" s="12"/>
    </row>
    <row r="66" spans="1:5" s="10" customFormat="1" ht="20.25" customHeight="1" x14ac:dyDescent="0.4">
      <c r="A66" s="22"/>
      <c r="B66" s="22"/>
      <c r="C66" s="22"/>
      <c r="D66" s="12"/>
      <c r="E66" s="12"/>
    </row>
    <row r="67" spans="1:5" s="10" customFormat="1" ht="20.25" customHeight="1" x14ac:dyDescent="0.4">
      <c r="A67" s="22"/>
      <c r="B67" s="22"/>
      <c r="C67" s="22"/>
      <c r="D67" s="12"/>
      <c r="E67" s="12"/>
    </row>
    <row r="68" spans="1:5" s="10" customFormat="1" ht="20.25" customHeight="1" x14ac:dyDescent="0.4">
      <c r="A68" s="22"/>
      <c r="B68" s="22"/>
      <c r="C68" s="22"/>
      <c r="D68" s="12"/>
      <c r="E68" s="12"/>
    </row>
    <row r="69" spans="1:5" s="10" customFormat="1" ht="20.25" customHeight="1" x14ac:dyDescent="0.4">
      <c r="A69" s="22"/>
      <c r="B69" s="22"/>
      <c r="C69" s="22"/>
      <c r="D69" s="12"/>
      <c r="E69" s="12"/>
    </row>
    <row r="70" spans="1:5" ht="20.25" customHeight="1" x14ac:dyDescent="0.4"/>
    <row r="71" spans="1:5" ht="20.25" customHeight="1" x14ac:dyDescent="0.4"/>
  </sheetData>
  <mergeCells count="1">
    <mergeCell ref="E4:J5"/>
  </mergeCells>
  <phoneticPr fontId="1"/>
  <printOptions horizontalCentered="1"/>
  <pageMargins left="0.70866141732283472" right="0.70866141732283472" top="0.74803149606299213" bottom="0.15748031496062992" header="0.31496062992125984" footer="0.31496062992125984"/>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B1:K47"/>
  <sheetViews>
    <sheetView workbookViewId="0">
      <selection activeCell="C8" sqref="C8"/>
    </sheetView>
  </sheetViews>
  <sheetFormatPr defaultColWidth="9" defaultRowHeight="25.5" x14ac:dyDescent="0.4"/>
  <cols>
    <col min="1" max="1" width="2" style="89" customWidth="1"/>
    <col min="2" max="2" width="8.625" style="89" customWidth="1"/>
    <col min="3" max="11" width="40.625" style="89" customWidth="1"/>
    <col min="12" max="16384" width="9" style="89"/>
  </cols>
  <sheetData>
    <row r="1" spans="2:11" x14ac:dyDescent="0.4">
      <c r="B1" s="89" t="s">
        <v>85</v>
      </c>
    </row>
    <row r="3" spans="2:11" x14ac:dyDescent="0.4">
      <c r="B3" s="90" t="s">
        <v>86</v>
      </c>
      <c r="C3" s="90" t="s">
        <v>87</v>
      </c>
    </row>
    <row r="4" spans="2:11" x14ac:dyDescent="0.4">
      <c r="B4" s="90">
        <v>1</v>
      </c>
      <c r="C4" s="119" t="s">
        <v>119</v>
      </c>
    </row>
    <row r="5" spans="2:11" x14ac:dyDescent="0.4">
      <c r="B5" s="90">
        <v>2</v>
      </c>
      <c r="C5" s="119" t="s">
        <v>120</v>
      </c>
    </row>
    <row r="6" spans="2:11" x14ac:dyDescent="0.4">
      <c r="B6" s="90">
        <v>3</v>
      </c>
      <c r="C6" s="119" t="s">
        <v>121</v>
      </c>
    </row>
    <row r="7" spans="2:11" x14ac:dyDescent="0.4">
      <c r="B7" s="90">
        <v>4</v>
      </c>
      <c r="C7" s="119" t="s">
        <v>122</v>
      </c>
    </row>
    <row r="8" spans="2:11" x14ac:dyDescent="0.4">
      <c r="B8" s="90">
        <v>5</v>
      </c>
      <c r="C8" s="119" t="s">
        <v>123</v>
      </c>
    </row>
    <row r="9" spans="2:11" x14ac:dyDescent="0.4">
      <c r="B9" s="90">
        <v>6</v>
      </c>
      <c r="C9" s="119" t="s">
        <v>124</v>
      </c>
    </row>
    <row r="10" spans="2:11" x14ac:dyDescent="0.4">
      <c r="B10" s="90">
        <v>7</v>
      </c>
      <c r="C10" s="119"/>
    </row>
    <row r="11" spans="2:11" x14ac:dyDescent="0.4">
      <c r="B11" s="90">
        <v>8</v>
      </c>
      <c r="C11" s="119"/>
    </row>
    <row r="13" spans="2:11" x14ac:dyDescent="0.4">
      <c r="B13" s="89" t="s">
        <v>84</v>
      </c>
    </row>
    <row r="14" spans="2:11" ht="26.25" thickBot="1" x14ac:dyDescent="0.45"/>
    <row r="15" spans="2:11" ht="26.25" thickBot="1" x14ac:dyDescent="0.45">
      <c r="B15" s="120" t="s">
        <v>70</v>
      </c>
      <c r="C15" s="92" t="s">
        <v>2</v>
      </c>
      <c r="D15" s="93" t="s">
        <v>125</v>
      </c>
      <c r="E15" s="94" t="s">
        <v>126</v>
      </c>
      <c r="F15" s="93" t="s">
        <v>127</v>
      </c>
      <c r="G15" s="95" t="s">
        <v>128</v>
      </c>
      <c r="H15" s="95" t="s">
        <v>33</v>
      </c>
      <c r="I15" s="95" t="s">
        <v>103</v>
      </c>
      <c r="J15" s="95" t="s">
        <v>103</v>
      </c>
      <c r="K15" s="96" t="s">
        <v>103</v>
      </c>
    </row>
    <row r="16" spans="2:11" x14ac:dyDescent="0.4">
      <c r="B16" s="244" t="s">
        <v>71</v>
      </c>
      <c r="C16" s="97" t="s">
        <v>129</v>
      </c>
      <c r="D16" s="102" t="s">
        <v>31</v>
      </c>
      <c r="E16" s="102" t="s">
        <v>126</v>
      </c>
      <c r="F16" s="102" t="s">
        <v>127</v>
      </c>
      <c r="G16" s="102" t="s">
        <v>128</v>
      </c>
      <c r="H16" s="102"/>
      <c r="I16" s="98"/>
      <c r="J16" s="98"/>
      <c r="K16" s="99"/>
    </row>
    <row r="17" spans="2:11" x14ac:dyDescent="0.4">
      <c r="B17" s="244"/>
      <c r="C17" s="100" t="s">
        <v>31</v>
      </c>
      <c r="D17" s="102" t="s">
        <v>32</v>
      </c>
      <c r="E17" s="102" t="s">
        <v>78</v>
      </c>
      <c r="F17" s="102" t="s">
        <v>78</v>
      </c>
      <c r="G17" s="102" t="s">
        <v>78</v>
      </c>
      <c r="H17" s="102"/>
      <c r="I17" s="91"/>
      <c r="J17" s="91"/>
      <c r="K17" s="101"/>
    </row>
    <row r="18" spans="2:11" x14ac:dyDescent="0.4">
      <c r="B18" s="244"/>
      <c r="C18" s="100" t="s">
        <v>78</v>
      </c>
      <c r="D18" s="102" t="s">
        <v>129</v>
      </c>
      <c r="E18" s="102" t="s">
        <v>78</v>
      </c>
      <c r="F18" s="102" t="s">
        <v>78</v>
      </c>
      <c r="G18" s="102" t="s">
        <v>78</v>
      </c>
      <c r="H18" s="102"/>
      <c r="I18" s="91"/>
      <c r="J18" s="91"/>
      <c r="K18" s="101"/>
    </row>
    <row r="19" spans="2:11" x14ac:dyDescent="0.4">
      <c r="B19" s="244"/>
      <c r="C19" s="100" t="s">
        <v>33</v>
      </c>
      <c r="D19" s="102" t="s">
        <v>33</v>
      </c>
      <c r="E19" s="102" t="s">
        <v>33</v>
      </c>
      <c r="F19" s="102" t="s">
        <v>33</v>
      </c>
      <c r="G19" s="102" t="s">
        <v>33</v>
      </c>
      <c r="H19" s="102"/>
      <c r="I19" s="91"/>
      <c r="J19" s="91"/>
      <c r="K19" s="101"/>
    </row>
    <row r="20" spans="2:11" x14ac:dyDescent="0.4">
      <c r="B20" s="244"/>
      <c r="C20" s="100" t="s">
        <v>33</v>
      </c>
      <c r="D20" s="102" t="s">
        <v>33</v>
      </c>
      <c r="E20" s="102" t="s">
        <v>33</v>
      </c>
      <c r="F20" s="102" t="s">
        <v>33</v>
      </c>
      <c r="G20" s="102" t="s">
        <v>33</v>
      </c>
      <c r="H20" s="102"/>
      <c r="I20" s="91"/>
      <c r="J20" s="91"/>
      <c r="K20" s="101"/>
    </row>
    <row r="21" spans="2:11" x14ac:dyDescent="0.4">
      <c r="B21" s="244"/>
      <c r="C21" s="100" t="s">
        <v>33</v>
      </c>
      <c r="D21" s="102" t="s">
        <v>33</v>
      </c>
      <c r="E21" s="102" t="s">
        <v>33</v>
      </c>
      <c r="F21" s="102" t="s">
        <v>33</v>
      </c>
      <c r="G21" s="102" t="s">
        <v>33</v>
      </c>
      <c r="H21" s="102"/>
      <c r="I21" s="91"/>
      <c r="J21" s="91"/>
      <c r="K21" s="101"/>
    </row>
    <row r="22" spans="2:11" x14ac:dyDescent="0.4">
      <c r="B22" s="244"/>
      <c r="C22" s="100" t="s">
        <v>33</v>
      </c>
      <c r="D22" s="102" t="s">
        <v>33</v>
      </c>
      <c r="E22" s="102" t="s">
        <v>33</v>
      </c>
      <c r="F22" s="102" t="s">
        <v>33</v>
      </c>
      <c r="G22" s="102" t="s">
        <v>33</v>
      </c>
      <c r="H22" s="102"/>
      <c r="I22" s="91"/>
      <c r="J22" s="91"/>
      <c r="K22" s="101"/>
    </row>
    <row r="23" spans="2:11" x14ac:dyDescent="0.4">
      <c r="B23" s="244"/>
      <c r="C23" s="100" t="s">
        <v>33</v>
      </c>
      <c r="D23" s="102" t="s">
        <v>103</v>
      </c>
      <c r="E23" s="102" t="s">
        <v>33</v>
      </c>
      <c r="F23" s="102" t="s">
        <v>33</v>
      </c>
      <c r="G23" s="102" t="s">
        <v>33</v>
      </c>
      <c r="H23" s="102"/>
      <c r="I23" s="91"/>
      <c r="J23" s="91"/>
      <c r="K23" s="101"/>
    </row>
    <row r="24" spans="2:11" x14ac:dyDescent="0.4">
      <c r="B24" s="244"/>
      <c r="C24" s="100" t="s">
        <v>33</v>
      </c>
      <c r="D24" s="102" t="s">
        <v>103</v>
      </c>
      <c r="E24" s="102" t="s">
        <v>33</v>
      </c>
      <c r="F24" s="102" t="s">
        <v>33</v>
      </c>
      <c r="G24" s="102" t="s">
        <v>33</v>
      </c>
      <c r="H24" s="102"/>
      <c r="I24" s="91"/>
      <c r="J24" s="91"/>
      <c r="K24" s="101"/>
    </row>
    <row r="25" spans="2:11" x14ac:dyDescent="0.4">
      <c r="B25" s="244"/>
      <c r="C25" s="100" t="s">
        <v>33</v>
      </c>
      <c r="D25" s="103" t="s">
        <v>103</v>
      </c>
      <c r="E25" s="103" t="s">
        <v>33</v>
      </c>
      <c r="F25" s="103" t="s">
        <v>33</v>
      </c>
      <c r="G25" s="103" t="s">
        <v>33</v>
      </c>
      <c r="H25" s="103"/>
      <c r="I25" s="91"/>
      <c r="J25" s="91"/>
      <c r="K25" s="101"/>
    </row>
    <row r="26" spans="2:11" x14ac:dyDescent="0.4">
      <c r="B26" s="244"/>
      <c r="C26" s="100" t="s">
        <v>33</v>
      </c>
      <c r="D26" s="103" t="s">
        <v>103</v>
      </c>
      <c r="E26" s="103" t="s">
        <v>33</v>
      </c>
      <c r="F26" s="103" t="s">
        <v>33</v>
      </c>
      <c r="G26" s="103" t="s">
        <v>33</v>
      </c>
      <c r="H26" s="103"/>
      <c r="I26" s="91"/>
      <c r="J26" s="91"/>
      <c r="K26" s="101"/>
    </row>
    <row r="27" spans="2:11" x14ac:dyDescent="0.4">
      <c r="B27" s="244"/>
      <c r="C27" s="100" t="s">
        <v>33</v>
      </c>
      <c r="D27" s="103" t="s">
        <v>103</v>
      </c>
      <c r="E27" s="103" t="s">
        <v>33</v>
      </c>
      <c r="F27" s="103" t="s">
        <v>33</v>
      </c>
      <c r="G27" s="103" t="s">
        <v>33</v>
      </c>
      <c r="H27" s="103"/>
      <c r="I27" s="91"/>
      <c r="J27" s="91"/>
      <c r="K27" s="101"/>
    </row>
    <row r="28" spans="2:11" ht="26.25" thickBot="1" x14ac:dyDescent="0.45">
      <c r="B28" s="245"/>
      <c r="C28" s="104" t="s">
        <v>33</v>
      </c>
      <c r="D28" s="105" t="s">
        <v>103</v>
      </c>
      <c r="E28" s="105" t="s">
        <v>33</v>
      </c>
      <c r="F28" s="105" t="s">
        <v>33</v>
      </c>
      <c r="G28" s="105" t="s">
        <v>33</v>
      </c>
      <c r="H28" s="105"/>
      <c r="I28" s="105"/>
      <c r="J28" s="105"/>
      <c r="K28" s="106"/>
    </row>
    <row r="31" spans="2:11" x14ac:dyDescent="0.4">
      <c r="C31" s="89" t="s">
        <v>99</v>
      </c>
    </row>
    <row r="32" spans="2:11" x14ac:dyDescent="0.4">
      <c r="C32" s="89" t="s">
        <v>34</v>
      </c>
    </row>
    <row r="33" spans="3:3" x14ac:dyDescent="0.4">
      <c r="C33" s="89" t="s">
        <v>130</v>
      </c>
    </row>
    <row r="34" spans="3:3" x14ac:dyDescent="0.4">
      <c r="C34" s="89" t="s">
        <v>102</v>
      </c>
    </row>
    <row r="35" spans="3:3" x14ac:dyDescent="0.4">
      <c r="C35" s="89" t="s">
        <v>132</v>
      </c>
    </row>
    <row r="36" spans="3:3" x14ac:dyDescent="0.4">
      <c r="C36" s="89" t="s">
        <v>133</v>
      </c>
    </row>
    <row r="37" spans="3:3" x14ac:dyDescent="0.4">
      <c r="C37" s="89" t="s">
        <v>134</v>
      </c>
    </row>
    <row r="38" spans="3:3" x14ac:dyDescent="0.4">
      <c r="C38" s="89" t="s">
        <v>135</v>
      </c>
    </row>
    <row r="39" spans="3:3" x14ac:dyDescent="0.4">
      <c r="C39" s="89" t="s">
        <v>35</v>
      </c>
    </row>
    <row r="40" spans="3:3" x14ac:dyDescent="0.4">
      <c r="C40" s="89" t="s">
        <v>36</v>
      </c>
    </row>
    <row r="42" spans="3:3" x14ac:dyDescent="0.4">
      <c r="C42" s="89" t="s">
        <v>131</v>
      </c>
    </row>
    <row r="43" spans="3:3" x14ac:dyDescent="0.4">
      <c r="C43" s="89" t="s">
        <v>72</v>
      </c>
    </row>
    <row r="44" spans="3:3" x14ac:dyDescent="0.4">
      <c r="C44" s="89" t="s">
        <v>73</v>
      </c>
    </row>
    <row r="45" spans="3:3" x14ac:dyDescent="0.4">
      <c r="C45" s="89" t="s">
        <v>74</v>
      </c>
    </row>
    <row r="46" spans="3:3" x14ac:dyDescent="0.4">
      <c r="C46" s="89" t="s">
        <v>75</v>
      </c>
    </row>
    <row r="47" spans="3:3" x14ac:dyDescent="0.4">
      <c r="C47" s="89" t="s">
        <v>76</v>
      </c>
    </row>
  </sheetData>
  <mergeCells count="1">
    <mergeCell ref="B16:B28"/>
  </mergeCells>
  <phoneticPr fontId="1"/>
  <pageMargins left="0.70866141732283472" right="0.70866141732283472" top="0.74803149606299213" bottom="0.74803149606299213" header="0.31496062992125984" footer="0.31496062992125984"/>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1:BF138"/>
  <sheetViews>
    <sheetView showGridLines="0" zoomScaleNormal="100" zoomScaleSheetLayoutView="75" workbookViewId="0"/>
  </sheetViews>
  <sheetFormatPr defaultColWidth="4.5" defaultRowHeight="20.25" customHeight="1" x14ac:dyDescent="0.4"/>
  <cols>
    <col min="1" max="1" width="1.375" style="1" customWidth="1"/>
    <col min="2" max="56" width="5.625" style="1" customWidth="1"/>
    <col min="57" max="16384" width="4.5" style="1"/>
  </cols>
  <sheetData>
    <row r="1" spans="2:57" s="8" customFormat="1" ht="20.25" customHeight="1" x14ac:dyDescent="0.4">
      <c r="C1" s="30" t="s">
        <v>150</v>
      </c>
      <c r="D1" s="30"/>
      <c r="G1" s="31" t="s">
        <v>15</v>
      </c>
      <c r="J1" s="30"/>
      <c r="K1" s="30"/>
      <c r="L1" s="30"/>
      <c r="M1" s="30"/>
      <c r="AK1" s="4" t="s">
        <v>18</v>
      </c>
      <c r="AL1" s="4" t="s">
        <v>16</v>
      </c>
      <c r="AM1" s="130" t="s">
        <v>119</v>
      </c>
      <c r="AN1" s="130"/>
      <c r="AO1" s="130"/>
      <c r="AP1" s="130"/>
      <c r="AQ1" s="130"/>
      <c r="AR1" s="130"/>
      <c r="AS1" s="130"/>
      <c r="AT1" s="130"/>
      <c r="AU1" s="130"/>
      <c r="AV1" s="130"/>
      <c r="AW1" s="130"/>
      <c r="AX1" s="130"/>
      <c r="AY1" s="130"/>
      <c r="AZ1" s="130"/>
      <c r="BA1" s="130"/>
      <c r="BB1" s="32" t="s">
        <v>0</v>
      </c>
    </row>
    <row r="2" spans="2:57" s="3" customFormat="1" ht="20.25" customHeight="1" x14ac:dyDescent="0.4">
      <c r="D2" s="31"/>
      <c r="H2" s="31"/>
      <c r="I2" s="4"/>
      <c r="J2" s="4"/>
      <c r="K2" s="4"/>
      <c r="L2" s="4"/>
      <c r="M2" s="4"/>
      <c r="T2" s="4" t="s">
        <v>19</v>
      </c>
      <c r="U2" s="131">
        <v>6</v>
      </c>
      <c r="V2" s="131"/>
      <c r="W2" s="4" t="s">
        <v>16</v>
      </c>
      <c r="X2" s="132">
        <f>IF(U2=0,"",YEAR(DATE(2018+U2,1,1)))</f>
        <v>2024</v>
      </c>
      <c r="Y2" s="132"/>
      <c r="Z2" s="3" t="s">
        <v>20</v>
      </c>
      <c r="AA2" s="3" t="s">
        <v>21</v>
      </c>
      <c r="AB2" s="131">
        <v>4</v>
      </c>
      <c r="AC2" s="131"/>
      <c r="AD2" s="3" t="s">
        <v>22</v>
      </c>
      <c r="AJ2" s="32"/>
      <c r="AK2" s="4" t="s">
        <v>17</v>
      </c>
      <c r="AL2" s="4" t="s">
        <v>16</v>
      </c>
      <c r="AM2" s="131"/>
      <c r="AN2" s="131"/>
      <c r="AO2" s="131"/>
      <c r="AP2" s="131"/>
      <c r="AQ2" s="131"/>
      <c r="AR2" s="131"/>
      <c r="AS2" s="131"/>
      <c r="AT2" s="131"/>
      <c r="AU2" s="131"/>
      <c r="AV2" s="131"/>
      <c r="AW2" s="131"/>
      <c r="AX2" s="131"/>
      <c r="AY2" s="131"/>
      <c r="AZ2" s="131"/>
      <c r="BA2" s="131"/>
      <c r="BB2" s="32" t="s">
        <v>0</v>
      </c>
      <c r="BC2" s="4"/>
      <c r="BD2" s="4"/>
      <c r="BE2" s="4"/>
    </row>
    <row r="3" spans="2:57" s="3" customFormat="1" ht="20.25" customHeight="1" x14ac:dyDescent="0.4">
      <c r="D3" s="31"/>
      <c r="H3" s="31"/>
      <c r="I3" s="4"/>
      <c r="J3" s="4"/>
      <c r="K3" s="4"/>
      <c r="L3" s="4"/>
      <c r="M3" s="4"/>
      <c r="T3" s="33"/>
      <c r="U3" s="35"/>
      <c r="V3" s="35"/>
      <c r="W3" s="36"/>
      <c r="X3" s="35"/>
      <c r="Y3" s="35"/>
      <c r="Z3" s="37"/>
      <c r="AA3" s="37"/>
      <c r="AB3" s="35"/>
      <c r="AC3" s="35"/>
      <c r="AD3" s="34"/>
      <c r="AJ3" s="32"/>
      <c r="AK3" s="4"/>
      <c r="AL3" s="4"/>
      <c r="AM3" s="38"/>
      <c r="AN3" s="38"/>
      <c r="AO3" s="38"/>
      <c r="AP3" s="38"/>
      <c r="AQ3" s="38"/>
      <c r="AR3" s="38"/>
      <c r="AS3" s="38"/>
      <c r="AT3" s="38"/>
      <c r="AU3" s="38"/>
      <c r="AV3" s="38"/>
      <c r="AW3" s="38"/>
      <c r="AX3" s="38"/>
      <c r="AY3" s="39" t="s">
        <v>83</v>
      </c>
      <c r="AZ3" s="133" t="s">
        <v>111</v>
      </c>
      <c r="BA3" s="133"/>
      <c r="BB3" s="133"/>
      <c r="BC3" s="133"/>
      <c r="BD3" s="4"/>
      <c r="BE3" s="4"/>
    </row>
    <row r="4" spans="2:57" s="3" customFormat="1" ht="20.25" customHeight="1" x14ac:dyDescent="0.4">
      <c r="B4" s="40"/>
      <c r="C4" s="40"/>
      <c r="D4" s="40"/>
      <c r="E4" s="40"/>
      <c r="F4" s="40"/>
      <c r="G4" s="40"/>
      <c r="H4" s="40"/>
      <c r="I4" s="40"/>
      <c r="J4" s="41"/>
      <c r="K4" s="42"/>
      <c r="L4" s="42"/>
      <c r="M4" s="42"/>
      <c r="N4" s="42"/>
      <c r="O4" s="42"/>
      <c r="P4" s="43"/>
      <c r="Q4" s="42"/>
      <c r="R4" s="42"/>
      <c r="Z4" s="37"/>
      <c r="AA4" s="37"/>
      <c r="AB4" s="35"/>
      <c r="AC4" s="35"/>
      <c r="AD4" s="34"/>
      <c r="AJ4" s="32"/>
      <c r="AK4" s="4"/>
      <c r="AL4" s="4"/>
      <c r="AM4" s="38"/>
      <c r="AN4" s="38"/>
      <c r="AO4" s="38"/>
      <c r="AP4" s="38"/>
      <c r="AQ4" s="38"/>
      <c r="AR4" s="38"/>
      <c r="AS4" s="38"/>
      <c r="AT4" s="38"/>
      <c r="AU4" s="38"/>
      <c r="AV4" s="38"/>
      <c r="AW4" s="38"/>
      <c r="AX4" s="38"/>
      <c r="AY4" s="39" t="s">
        <v>104</v>
      </c>
      <c r="AZ4" s="133" t="s">
        <v>105</v>
      </c>
      <c r="BA4" s="133"/>
      <c r="BB4" s="133"/>
      <c r="BC4" s="133"/>
      <c r="BD4" s="4"/>
      <c r="BE4" s="4"/>
    </row>
    <row r="5" spans="2:57" s="3" customFormat="1" ht="20.25" customHeight="1" x14ac:dyDescent="0.4">
      <c r="B5" s="44"/>
      <c r="C5" s="44"/>
      <c r="D5" s="44"/>
      <c r="E5" s="44"/>
      <c r="F5" s="44"/>
      <c r="G5" s="44"/>
      <c r="H5" s="44"/>
      <c r="I5" s="44"/>
      <c r="J5" s="42"/>
      <c r="K5" s="45"/>
      <c r="L5" s="46"/>
      <c r="M5" s="46"/>
      <c r="N5" s="46"/>
      <c r="O5" s="46"/>
      <c r="P5" s="44"/>
      <c r="Q5" s="40"/>
      <c r="R5" s="40"/>
      <c r="S5" s="8"/>
      <c r="Z5" s="37"/>
      <c r="AA5" s="37"/>
      <c r="AB5" s="35"/>
      <c r="AC5" s="35"/>
      <c r="AD5" s="8"/>
      <c r="AE5" s="8"/>
      <c r="AF5" s="8"/>
      <c r="AG5" s="8"/>
      <c r="AJ5" s="8" t="s">
        <v>58</v>
      </c>
      <c r="AK5" s="8"/>
      <c r="AL5" s="8"/>
      <c r="AM5" s="8"/>
      <c r="AN5" s="8"/>
      <c r="AO5" s="8"/>
      <c r="AP5" s="8"/>
      <c r="AQ5" s="8"/>
      <c r="AR5" s="40"/>
      <c r="AS5" s="40"/>
      <c r="AT5" s="47"/>
      <c r="AU5" s="8"/>
      <c r="AV5" s="124">
        <v>40</v>
      </c>
      <c r="AW5" s="125"/>
      <c r="AX5" s="47" t="s">
        <v>23</v>
      </c>
      <c r="AY5" s="8"/>
      <c r="AZ5" s="124">
        <v>160</v>
      </c>
      <c r="BA5" s="125"/>
      <c r="BB5" s="47" t="s">
        <v>95</v>
      </c>
      <c r="BC5" s="8"/>
      <c r="BE5" s="4"/>
    </row>
    <row r="6" spans="2:57" s="3" customFormat="1" ht="20.25" customHeight="1" x14ac:dyDescent="0.4">
      <c r="B6" s="44"/>
      <c r="C6" s="44"/>
      <c r="D6" s="44"/>
      <c r="E6" s="44"/>
      <c r="F6" s="44"/>
      <c r="G6" s="44"/>
      <c r="H6" s="44"/>
      <c r="I6" s="44"/>
      <c r="J6" s="44"/>
      <c r="K6" s="48"/>
      <c r="L6" s="48"/>
      <c r="M6" s="48"/>
      <c r="N6" s="44"/>
      <c r="O6" s="49"/>
      <c r="P6" s="50"/>
      <c r="Q6" s="50"/>
      <c r="R6" s="51"/>
      <c r="S6" s="52"/>
      <c r="Z6" s="37"/>
      <c r="AA6" s="37"/>
      <c r="AB6" s="35"/>
      <c r="AC6" s="35"/>
      <c r="AD6" s="47"/>
      <c r="AE6" s="8"/>
      <c r="AF6" s="8"/>
      <c r="AG6" s="8"/>
      <c r="AL6" s="8"/>
      <c r="AM6" s="8"/>
      <c r="AN6" s="53"/>
      <c r="AO6" s="54"/>
      <c r="AP6" s="54"/>
      <c r="AQ6" s="52"/>
      <c r="AR6" s="52"/>
      <c r="AS6" s="52"/>
      <c r="AT6" s="52"/>
      <c r="AU6" s="52"/>
      <c r="AV6" s="52"/>
      <c r="AW6" s="8" t="s">
        <v>24</v>
      </c>
      <c r="AX6" s="8"/>
      <c r="AY6" s="8"/>
      <c r="AZ6" s="128">
        <f>DAY(EOMONTH(DATE(X2,AB2,1),0))</f>
        <v>30</v>
      </c>
      <c r="BA6" s="129"/>
      <c r="BB6" s="47" t="s">
        <v>25</v>
      </c>
      <c r="BE6" s="4"/>
    </row>
    <row r="7" spans="2:57" ht="20.25" customHeight="1" thickBot="1" x14ac:dyDescent="0.45">
      <c r="C7" s="2"/>
      <c r="D7" s="2"/>
      <c r="S7" s="2"/>
      <c r="AJ7" s="2"/>
      <c r="BC7" s="5"/>
      <c r="BD7" s="5"/>
      <c r="BE7" s="5"/>
    </row>
    <row r="8" spans="2:57" ht="20.25" customHeight="1" thickBot="1" x14ac:dyDescent="0.45">
      <c r="B8" s="147" t="s">
        <v>26</v>
      </c>
      <c r="C8" s="150" t="s">
        <v>65</v>
      </c>
      <c r="D8" s="151"/>
      <c r="E8" s="156" t="s">
        <v>66</v>
      </c>
      <c r="F8" s="151"/>
      <c r="G8" s="156" t="s">
        <v>67</v>
      </c>
      <c r="H8" s="150"/>
      <c r="I8" s="150"/>
      <c r="J8" s="150"/>
      <c r="K8" s="151"/>
      <c r="L8" s="156" t="s">
        <v>68</v>
      </c>
      <c r="M8" s="150"/>
      <c r="N8" s="150"/>
      <c r="O8" s="159"/>
      <c r="P8" s="162" t="s">
        <v>146</v>
      </c>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34" t="str">
        <f>IF(AZ3="４週","(9)1～4週目の勤務時間数合計","(9)1か月の勤務時間数合計")</f>
        <v>(9)1～4週目の勤務時間数合計</v>
      </c>
      <c r="AV8" s="135"/>
      <c r="AW8" s="134" t="s">
        <v>69</v>
      </c>
      <c r="AX8" s="135"/>
      <c r="AY8" s="142" t="s">
        <v>118</v>
      </c>
      <c r="AZ8" s="142"/>
      <c r="BA8" s="142"/>
      <c r="BB8" s="142"/>
      <c r="BC8" s="142"/>
      <c r="BD8" s="142"/>
    </row>
    <row r="9" spans="2:57" ht="20.25" customHeight="1" thickBot="1" x14ac:dyDescent="0.45">
      <c r="B9" s="148"/>
      <c r="C9" s="152"/>
      <c r="D9" s="153"/>
      <c r="E9" s="157"/>
      <c r="F9" s="153"/>
      <c r="G9" s="157"/>
      <c r="H9" s="152"/>
      <c r="I9" s="152"/>
      <c r="J9" s="152"/>
      <c r="K9" s="153"/>
      <c r="L9" s="157"/>
      <c r="M9" s="152"/>
      <c r="N9" s="152"/>
      <c r="O9" s="160"/>
      <c r="P9" s="144" t="s">
        <v>10</v>
      </c>
      <c r="Q9" s="145"/>
      <c r="R9" s="145"/>
      <c r="S9" s="145"/>
      <c r="T9" s="145"/>
      <c r="U9" s="145"/>
      <c r="V9" s="146"/>
      <c r="W9" s="144" t="s">
        <v>11</v>
      </c>
      <c r="X9" s="145"/>
      <c r="Y9" s="145"/>
      <c r="Z9" s="145"/>
      <c r="AA9" s="145"/>
      <c r="AB9" s="145"/>
      <c r="AC9" s="146"/>
      <c r="AD9" s="144" t="s">
        <v>12</v>
      </c>
      <c r="AE9" s="145"/>
      <c r="AF9" s="145"/>
      <c r="AG9" s="145"/>
      <c r="AH9" s="145"/>
      <c r="AI9" s="145"/>
      <c r="AJ9" s="146"/>
      <c r="AK9" s="144" t="s">
        <v>13</v>
      </c>
      <c r="AL9" s="145"/>
      <c r="AM9" s="145"/>
      <c r="AN9" s="145"/>
      <c r="AO9" s="145"/>
      <c r="AP9" s="145"/>
      <c r="AQ9" s="146"/>
      <c r="AR9" s="144" t="s">
        <v>14</v>
      </c>
      <c r="AS9" s="145"/>
      <c r="AT9" s="146"/>
      <c r="AU9" s="136"/>
      <c r="AV9" s="137"/>
      <c r="AW9" s="136"/>
      <c r="AX9" s="137"/>
      <c r="AY9" s="142"/>
      <c r="AZ9" s="142"/>
      <c r="BA9" s="142"/>
      <c r="BB9" s="142"/>
      <c r="BC9" s="142"/>
      <c r="BD9" s="142"/>
    </row>
    <row r="10" spans="2:57" ht="20.25" customHeight="1" thickBot="1" x14ac:dyDescent="0.45">
      <c r="B10" s="148"/>
      <c r="C10" s="152"/>
      <c r="D10" s="153"/>
      <c r="E10" s="157"/>
      <c r="F10" s="153"/>
      <c r="G10" s="157"/>
      <c r="H10" s="152"/>
      <c r="I10" s="152"/>
      <c r="J10" s="152"/>
      <c r="K10" s="153"/>
      <c r="L10" s="157"/>
      <c r="M10" s="152"/>
      <c r="N10" s="152"/>
      <c r="O10" s="160"/>
      <c r="P10" s="67">
        <f>DAY(DATE($X$2,$AB$2,1))</f>
        <v>1</v>
      </c>
      <c r="Q10" s="68">
        <f>DAY(DATE($X$2,$AB$2,2))</f>
        <v>2</v>
      </c>
      <c r="R10" s="68">
        <f>DAY(DATE($X$2,$AB$2,3))</f>
        <v>3</v>
      </c>
      <c r="S10" s="68">
        <f>DAY(DATE($X$2,$AB$2,4))</f>
        <v>4</v>
      </c>
      <c r="T10" s="68">
        <f>DAY(DATE($X$2,$AB$2,5))</f>
        <v>5</v>
      </c>
      <c r="U10" s="68">
        <f>DAY(DATE($X$2,$AB$2,6))</f>
        <v>6</v>
      </c>
      <c r="V10" s="69">
        <f>DAY(DATE($X$2,$AB$2,7))</f>
        <v>7</v>
      </c>
      <c r="W10" s="67">
        <f>DAY(DATE($X$2,$AB$2,8))</f>
        <v>8</v>
      </c>
      <c r="X10" s="68">
        <f>DAY(DATE($X$2,$AB$2,9))</f>
        <v>9</v>
      </c>
      <c r="Y10" s="68">
        <f>DAY(DATE($X$2,$AB$2,10))</f>
        <v>10</v>
      </c>
      <c r="Z10" s="68">
        <f>DAY(DATE($X$2,$AB$2,11))</f>
        <v>11</v>
      </c>
      <c r="AA10" s="68">
        <f>DAY(DATE($X$2,$AB$2,12))</f>
        <v>12</v>
      </c>
      <c r="AB10" s="68">
        <f>DAY(DATE($X$2,$AB$2,13))</f>
        <v>13</v>
      </c>
      <c r="AC10" s="69">
        <f>DAY(DATE($X$2,$AB$2,14))</f>
        <v>14</v>
      </c>
      <c r="AD10" s="67">
        <f>DAY(DATE($X$2,$AB$2,15))</f>
        <v>15</v>
      </c>
      <c r="AE10" s="68">
        <f>DAY(DATE($X$2,$AB$2,16))</f>
        <v>16</v>
      </c>
      <c r="AF10" s="68">
        <f>DAY(DATE($X$2,$AB$2,17))</f>
        <v>17</v>
      </c>
      <c r="AG10" s="68">
        <f>DAY(DATE($X$2,$AB$2,18))</f>
        <v>18</v>
      </c>
      <c r="AH10" s="68">
        <f>DAY(DATE($X$2,$AB$2,19))</f>
        <v>19</v>
      </c>
      <c r="AI10" s="68">
        <f>DAY(DATE($X$2,$AB$2,20))</f>
        <v>20</v>
      </c>
      <c r="AJ10" s="69">
        <f>DAY(DATE($X$2,$AB$2,21))</f>
        <v>21</v>
      </c>
      <c r="AK10" s="67">
        <f>DAY(DATE($X$2,$AB$2,22))</f>
        <v>22</v>
      </c>
      <c r="AL10" s="68">
        <f>DAY(DATE($X$2,$AB$2,23))</f>
        <v>23</v>
      </c>
      <c r="AM10" s="68">
        <f>DAY(DATE($X$2,$AB$2,24))</f>
        <v>24</v>
      </c>
      <c r="AN10" s="68">
        <f>DAY(DATE($X$2,$AB$2,25))</f>
        <v>25</v>
      </c>
      <c r="AO10" s="68">
        <f>DAY(DATE($X$2,$AB$2,26))</f>
        <v>26</v>
      </c>
      <c r="AP10" s="68">
        <f>DAY(DATE($X$2,$AB$2,27))</f>
        <v>27</v>
      </c>
      <c r="AQ10" s="69">
        <f>DAY(DATE($X$2,$AB$2,28))</f>
        <v>28</v>
      </c>
      <c r="AR10" s="67" t="str">
        <f>IF(AZ3="暦月",IF(DAY(DATE($X$2,$AB$2,29))=29,29,""),"")</f>
        <v/>
      </c>
      <c r="AS10" s="68" t="str">
        <f>IF(AZ3="暦月",IF(DAY(DATE($X$2,$AB$2,30))=30,30,""),"")</f>
        <v/>
      </c>
      <c r="AT10" s="69" t="str">
        <f>IF(AZ3="暦月",IF(DAY(DATE($X$2,$AB$2,31))=31,31,""),"")</f>
        <v/>
      </c>
      <c r="AU10" s="136"/>
      <c r="AV10" s="137"/>
      <c r="AW10" s="136"/>
      <c r="AX10" s="137"/>
      <c r="AY10" s="142"/>
      <c r="AZ10" s="142"/>
      <c r="BA10" s="142"/>
      <c r="BB10" s="142"/>
      <c r="BC10" s="142"/>
      <c r="BD10" s="142"/>
    </row>
    <row r="11" spans="2:57" ht="20.25" hidden="1" customHeight="1" thickBot="1" x14ac:dyDescent="0.45">
      <c r="B11" s="148"/>
      <c r="C11" s="152"/>
      <c r="D11" s="153"/>
      <c r="E11" s="157"/>
      <c r="F11" s="153"/>
      <c r="G11" s="157"/>
      <c r="H11" s="152"/>
      <c r="I11" s="152"/>
      <c r="J11" s="152"/>
      <c r="K11" s="153"/>
      <c r="L11" s="157"/>
      <c r="M11" s="152"/>
      <c r="N11" s="152"/>
      <c r="O11" s="160"/>
      <c r="P11" s="67">
        <f>WEEKDAY(DATE($X$2,$AB$2,1))</f>
        <v>2</v>
      </c>
      <c r="Q11" s="68">
        <f>WEEKDAY(DATE($X$2,$AB$2,2))</f>
        <v>3</v>
      </c>
      <c r="R11" s="68">
        <f>WEEKDAY(DATE($X$2,$AB$2,3))</f>
        <v>4</v>
      </c>
      <c r="S11" s="68">
        <f>WEEKDAY(DATE($X$2,$AB$2,4))</f>
        <v>5</v>
      </c>
      <c r="T11" s="68">
        <f>WEEKDAY(DATE($X$2,$AB$2,5))</f>
        <v>6</v>
      </c>
      <c r="U11" s="68">
        <f>WEEKDAY(DATE($X$2,$AB$2,6))</f>
        <v>7</v>
      </c>
      <c r="V11" s="69">
        <f>WEEKDAY(DATE($X$2,$AB$2,7))</f>
        <v>1</v>
      </c>
      <c r="W11" s="67">
        <f>WEEKDAY(DATE($X$2,$AB$2,8))</f>
        <v>2</v>
      </c>
      <c r="X11" s="68">
        <f>WEEKDAY(DATE($X$2,$AB$2,9))</f>
        <v>3</v>
      </c>
      <c r="Y11" s="68">
        <f>WEEKDAY(DATE($X$2,$AB$2,10))</f>
        <v>4</v>
      </c>
      <c r="Z11" s="68">
        <f>WEEKDAY(DATE($X$2,$AB$2,11))</f>
        <v>5</v>
      </c>
      <c r="AA11" s="68">
        <f>WEEKDAY(DATE($X$2,$AB$2,12))</f>
        <v>6</v>
      </c>
      <c r="AB11" s="68">
        <f>WEEKDAY(DATE($X$2,$AB$2,13))</f>
        <v>7</v>
      </c>
      <c r="AC11" s="69">
        <f>WEEKDAY(DATE($X$2,$AB$2,14))</f>
        <v>1</v>
      </c>
      <c r="AD11" s="67">
        <f>WEEKDAY(DATE($X$2,$AB$2,15))</f>
        <v>2</v>
      </c>
      <c r="AE11" s="68">
        <f>WEEKDAY(DATE($X$2,$AB$2,16))</f>
        <v>3</v>
      </c>
      <c r="AF11" s="68">
        <f>WEEKDAY(DATE($X$2,$AB$2,17))</f>
        <v>4</v>
      </c>
      <c r="AG11" s="68">
        <f>WEEKDAY(DATE($X$2,$AB$2,18))</f>
        <v>5</v>
      </c>
      <c r="AH11" s="68">
        <f>WEEKDAY(DATE($X$2,$AB$2,19))</f>
        <v>6</v>
      </c>
      <c r="AI11" s="68">
        <f>WEEKDAY(DATE($X$2,$AB$2,20))</f>
        <v>7</v>
      </c>
      <c r="AJ11" s="69">
        <f>WEEKDAY(DATE($X$2,$AB$2,21))</f>
        <v>1</v>
      </c>
      <c r="AK11" s="67">
        <f>WEEKDAY(DATE($X$2,$AB$2,22))</f>
        <v>2</v>
      </c>
      <c r="AL11" s="68">
        <f>WEEKDAY(DATE($X$2,$AB$2,23))</f>
        <v>3</v>
      </c>
      <c r="AM11" s="68">
        <f>WEEKDAY(DATE($X$2,$AB$2,24))</f>
        <v>4</v>
      </c>
      <c r="AN11" s="68">
        <f>WEEKDAY(DATE($X$2,$AB$2,25))</f>
        <v>5</v>
      </c>
      <c r="AO11" s="68">
        <f>WEEKDAY(DATE($X$2,$AB$2,26))</f>
        <v>6</v>
      </c>
      <c r="AP11" s="68">
        <f>WEEKDAY(DATE($X$2,$AB$2,27))</f>
        <v>7</v>
      </c>
      <c r="AQ11" s="69">
        <f>WEEKDAY(DATE($X$2,$AB$2,28))</f>
        <v>1</v>
      </c>
      <c r="AR11" s="67">
        <f>IF(AR10=29,WEEKDAY(DATE($X$2,$AB$2,29)),0)</f>
        <v>0</v>
      </c>
      <c r="AS11" s="68">
        <f>IF(AS10=30,WEEKDAY(DATE($X$2,$AB$2,30)),0)</f>
        <v>0</v>
      </c>
      <c r="AT11" s="69">
        <f>IF(AT10=31,WEEKDAY(DATE($X$2,$AB$2,31)),0)</f>
        <v>0</v>
      </c>
      <c r="AU11" s="138"/>
      <c r="AV11" s="139"/>
      <c r="AW11" s="138"/>
      <c r="AX11" s="139"/>
      <c r="AY11" s="143"/>
      <c r="AZ11" s="143"/>
      <c r="BA11" s="143"/>
      <c r="BB11" s="143"/>
      <c r="BC11" s="143"/>
      <c r="BD11" s="143"/>
    </row>
    <row r="12" spans="2:57" ht="20.25" customHeight="1" thickBot="1" x14ac:dyDescent="0.45">
      <c r="B12" s="149"/>
      <c r="C12" s="154"/>
      <c r="D12" s="155"/>
      <c r="E12" s="158"/>
      <c r="F12" s="155"/>
      <c r="G12" s="158"/>
      <c r="H12" s="154"/>
      <c r="I12" s="154"/>
      <c r="J12" s="154"/>
      <c r="K12" s="155"/>
      <c r="L12" s="158"/>
      <c r="M12" s="154"/>
      <c r="N12" s="154"/>
      <c r="O12" s="161"/>
      <c r="P12" s="70" t="str">
        <f>IF(P11=1,"日",IF(P11=2,"月",IF(P11=3,"火",IF(P11=4,"水",IF(P11=5,"木",IF(P11=6,"金","土"))))))</f>
        <v>月</v>
      </c>
      <c r="Q12" s="71" t="str">
        <f t="shared" ref="Q12:AQ12" si="0">IF(Q11=1,"日",IF(Q11=2,"月",IF(Q11=3,"火",IF(Q11=4,"水",IF(Q11=5,"木",IF(Q11=6,"金","土"))))))</f>
        <v>火</v>
      </c>
      <c r="R12" s="71" t="str">
        <f t="shared" si="0"/>
        <v>水</v>
      </c>
      <c r="S12" s="71" t="str">
        <f t="shared" si="0"/>
        <v>木</v>
      </c>
      <c r="T12" s="71" t="str">
        <f t="shared" si="0"/>
        <v>金</v>
      </c>
      <c r="U12" s="71" t="str">
        <f t="shared" si="0"/>
        <v>土</v>
      </c>
      <c r="V12" s="72" t="str">
        <f t="shared" si="0"/>
        <v>日</v>
      </c>
      <c r="W12" s="70" t="str">
        <f t="shared" si="0"/>
        <v>月</v>
      </c>
      <c r="X12" s="71" t="str">
        <f t="shared" si="0"/>
        <v>火</v>
      </c>
      <c r="Y12" s="71" t="str">
        <f t="shared" si="0"/>
        <v>水</v>
      </c>
      <c r="Z12" s="71" t="str">
        <f t="shared" si="0"/>
        <v>木</v>
      </c>
      <c r="AA12" s="71" t="str">
        <f t="shared" si="0"/>
        <v>金</v>
      </c>
      <c r="AB12" s="71" t="str">
        <f t="shared" si="0"/>
        <v>土</v>
      </c>
      <c r="AC12" s="72" t="str">
        <f t="shared" si="0"/>
        <v>日</v>
      </c>
      <c r="AD12" s="70" t="str">
        <f t="shared" si="0"/>
        <v>月</v>
      </c>
      <c r="AE12" s="71" t="str">
        <f t="shared" si="0"/>
        <v>火</v>
      </c>
      <c r="AF12" s="71" t="str">
        <f t="shared" si="0"/>
        <v>水</v>
      </c>
      <c r="AG12" s="71" t="str">
        <f t="shared" si="0"/>
        <v>木</v>
      </c>
      <c r="AH12" s="71" t="str">
        <f t="shared" si="0"/>
        <v>金</v>
      </c>
      <c r="AI12" s="71" t="str">
        <f t="shared" si="0"/>
        <v>土</v>
      </c>
      <c r="AJ12" s="72" t="str">
        <f t="shared" si="0"/>
        <v>日</v>
      </c>
      <c r="AK12" s="70" t="str">
        <f t="shared" si="0"/>
        <v>月</v>
      </c>
      <c r="AL12" s="71" t="str">
        <f t="shared" si="0"/>
        <v>火</v>
      </c>
      <c r="AM12" s="71" t="str">
        <f t="shared" si="0"/>
        <v>水</v>
      </c>
      <c r="AN12" s="71" t="str">
        <f t="shared" si="0"/>
        <v>木</v>
      </c>
      <c r="AO12" s="71" t="str">
        <f t="shared" si="0"/>
        <v>金</v>
      </c>
      <c r="AP12" s="71" t="str">
        <f t="shared" si="0"/>
        <v>土</v>
      </c>
      <c r="AQ12" s="72" t="str">
        <f t="shared" si="0"/>
        <v>日</v>
      </c>
      <c r="AR12" s="71" t="str">
        <f>IF(AR11=1,"日",IF(AR11=2,"月",IF(AR11=3,"火",IF(AR11=4,"水",IF(AR11=5,"木",IF(AR11=6,"金",IF(AR11=0,"","土")))))))</f>
        <v/>
      </c>
      <c r="AS12" s="71" t="str">
        <f>IF(AS11=1,"日",IF(AS11=2,"月",IF(AS11=3,"火",IF(AS11=4,"水",IF(AS11=5,"木",IF(AS11=6,"金",IF(AS11=0,"","土")))))))</f>
        <v/>
      </c>
      <c r="AT12" s="71" t="str">
        <f>IF(AT11=1,"日",IF(AT11=2,"月",IF(AT11=3,"火",IF(AT11=4,"水",IF(AT11=5,"木",IF(AT11=6,"金",IF(AT11=0,"","土")))))))</f>
        <v/>
      </c>
      <c r="AU12" s="140"/>
      <c r="AV12" s="141"/>
      <c r="AW12" s="140"/>
      <c r="AX12" s="141"/>
      <c r="AY12" s="142"/>
      <c r="AZ12" s="142"/>
      <c r="BA12" s="142"/>
      <c r="BB12" s="142"/>
      <c r="BC12" s="142"/>
      <c r="BD12" s="142"/>
    </row>
    <row r="13" spans="2:57" ht="39.950000000000003" customHeight="1" x14ac:dyDescent="0.4">
      <c r="B13" s="87">
        <v>1</v>
      </c>
      <c r="C13" s="184"/>
      <c r="D13" s="185"/>
      <c r="E13" s="186"/>
      <c r="F13" s="187"/>
      <c r="G13" s="188"/>
      <c r="H13" s="189"/>
      <c r="I13" s="189"/>
      <c r="J13" s="189"/>
      <c r="K13" s="190"/>
      <c r="L13" s="191"/>
      <c r="M13" s="192"/>
      <c r="N13" s="192"/>
      <c r="O13" s="193"/>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7"/>
      <c r="AS13" s="108"/>
      <c r="AT13" s="109"/>
      <c r="AU13" s="194">
        <f>IF($AZ$3="４週",SUM(P13:AQ13),IF($AZ$3="暦月",SUM(P13:AT13),""))</f>
        <v>0</v>
      </c>
      <c r="AV13" s="195"/>
      <c r="AW13" s="196">
        <f t="shared" ref="AW13:AW44" si="1">IF($AZ$3="４週",AU13/4,IF($AZ$3="暦月",AU13/($AZ$6/7),""))</f>
        <v>0</v>
      </c>
      <c r="AX13" s="197"/>
      <c r="AY13" s="164"/>
      <c r="AZ13" s="165"/>
      <c r="BA13" s="165"/>
      <c r="BB13" s="165"/>
      <c r="BC13" s="165"/>
      <c r="BD13" s="166"/>
    </row>
    <row r="14" spans="2:57" ht="39.950000000000003" customHeight="1" x14ac:dyDescent="0.4">
      <c r="B14" s="65">
        <f t="shared" ref="B14:B29" si="2">B13+1</f>
        <v>2</v>
      </c>
      <c r="C14" s="167"/>
      <c r="D14" s="168"/>
      <c r="E14" s="169"/>
      <c r="F14" s="170"/>
      <c r="G14" s="171"/>
      <c r="H14" s="172"/>
      <c r="I14" s="172"/>
      <c r="J14" s="172"/>
      <c r="K14" s="173"/>
      <c r="L14" s="174"/>
      <c r="M14" s="175"/>
      <c r="N14" s="175"/>
      <c r="O14" s="176"/>
      <c r="P14" s="110"/>
      <c r="Q14" s="111"/>
      <c r="R14" s="111"/>
      <c r="S14" s="111"/>
      <c r="T14" s="111"/>
      <c r="U14" s="111"/>
      <c r="V14" s="112"/>
      <c r="W14" s="110"/>
      <c r="X14" s="111"/>
      <c r="Y14" s="111"/>
      <c r="Z14" s="111"/>
      <c r="AA14" s="111"/>
      <c r="AB14" s="111"/>
      <c r="AC14" s="112"/>
      <c r="AD14" s="110"/>
      <c r="AE14" s="111"/>
      <c r="AF14" s="111"/>
      <c r="AG14" s="111"/>
      <c r="AH14" s="111"/>
      <c r="AI14" s="111"/>
      <c r="AJ14" s="112"/>
      <c r="AK14" s="110"/>
      <c r="AL14" s="111"/>
      <c r="AM14" s="111"/>
      <c r="AN14" s="111"/>
      <c r="AO14" s="111"/>
      <c r="AP14" s="111"/>
      <c r="AQ14" s="112"/>
      <c r="AR14" s="110"/>
      <c r="AS14" s="111"/>
      <c r="AT14" s="112"/>
      <c r="AU14" s="177">
        <f>IF($AZ$3="４週",SUM(P14:AQ14),IF($AZ$3="暦月",SUM(P14:AT14),""))</f>
        <v>0</v>
      </c>
      <c r="AV14" s="178"/>
      <c r="AW14" s="179">
        <f t="shared" si="1"/>
        <v>0</v>
      </c>
      <c r="AX14" s="180"/>
      <c r="AY14" s="181"/>
      <c r="AZ14" s="182"/>
      <c r="BA14" s="182"/>
      <c r="BB14" s="182"/>
      <c r="BC14" s="182"/>
      <c r="BD14" s="183"/>
    </row>
    <row r="15" spans="2:57" ht="39.950000000000003" customHeight="1" x14ac:dyDescent="0.4">
      <c r="B15" s="65">
        <f t="shared" si="2"/>
        <v>3</v>
      </c>
      <c r="C15" s="167"/>
      <c r="D15" s="168"/>
      <c r="E15" s="169"/>
      <c r="F15" s="170"/>
      <c r="G15" s="171"/>
      <c r="H15" s="172"/>
      <c r="I15" s="172"/>
      <c r="J15" s="172"/>
      <c r="K15" s="173"/>
      <c r="L15" s="174"/>
      <c r="M15" s="175"/>
      <c r="N15" s="175"/>
      <c r="O15" s="176"/>
      <c r="P15" s="110"/>
      <c r="Q15" s="111"/>
      <c r="R15" s="111"/>
      <c r="S15" s="111"/>
      <c r="T15" s="111"/>
      <c r="U15" s="111"/>
      <c r="V15" s="112"/>
      <c r="W15" s="110"/>
      <c r="X15" s="111"/>
      <c r="Y15" s="111"/>
      <c r="Z15" s="111"/>
      <c r="AA15" s="111"/>
      <c r="AB15" s="111"/>
      <c r="AC15" s="112"/>
      <c r="AD15" s="110"/>
      <c r="AE15" s="111"/>
      <c r="AF15" s="111"/>
      <c r="AG15" s="111"/>
      <c r="AH15" s="111"/>
      <c r="AI15" s="111"/>
      <c r="AJ15" s="112"/>
      <c r="AK15" s="110"/>
      <c r="AL15" s="111"/>
      <c r="AM15" s="111"/>
      <c r="AN15" s="111"/>
      <c r="AO15" s="111"/>
      <c r="AP15" s="111"/>
      <c r="AQ15" s="112"/>
      <c r="AR15" s="110"/>
      <c r="AS15" s="111"/>
      <c r="AT15" s="112"/>
      <c r="AU15" s="177">
        <f>IF($AZ$3="４週",SUM(P15:AQ15),IF($AZ$3="暦月",SUM(P15:AT15),""))</f>
        <v>0</v>
      </c>
      <c r="AV15" s="178"/>
      <c r="AW15" s="179">
        <f t="shared" si="1"/>
        <v>0</v>
      </c>
      <c r="AX15" s="180"/>
      <c r="AY15" s="181"/>
      <c r="AZ15" s="182"/>
      <c r="BA15" s="182"/>
      <c r="BB15" s="182"/>
      <c r="BC15" s="182"/>
      <c r="BD15" s="183"/>
    </row>
    <row r="16" spans="2:57" ht="39.950000000000003" customHeight="1" x14ac:dyDescent="0.4">
      <c r="B16" s="65">
        <f t="shared" si="2"/>
        <v>4</v>
      </c>
      <c r="C16" s="167"/>
      <c r="D16" s="168"/>
      <c r="E16" s="169"/>
      <c r="F16" s="170"/>
      <c r="G16" s="171"/>
      <c r="H16" s="172"/>
      <c r="I16" s="172"/>
      <c r="J16" s="172"/>
      <c r="K16" s="173"/>
      <c r="L16" s="174"/>
      <c r="M16" s="175"/>
      <c r="N16" s="175"/>
      <c r="O16" s="176"/>
      <c r="P16" s="110"/>
      <c r="Q16" s="111"/>
      <c r="R16" s="111"/>
      <c r="S16" s="111"/>
      <c r="T16" s="111"/>
      <c r="U16" s="111"/>
      <c r="V16" s="112"/>
      <c r="W16" s="110"/>
      <c r="X16" s="111"/>
      <c r="Y16" s="111"/>
      <c r="Z16" s="111"/>
      <c r="AA16" s="111"/>
      <c r="AB16" s="111"/>
      <c r="AC16" s="112"/>
      <c r="AD16" s="110"/>
      <c r="AE16" s="111"/>
      <c r="AF16" s="111"/>
      <c r="AG16" s="111"/>
      <c r="AH16" s="111"/>
      <c r="AI16" s="111"/>
      <c r="AJ16" s="112"/>
      <c r="AK16" s="110"/>
      <c r="AL16" s="111"/>
      <c r="AM16" s="111"/>
      <c r="AN16" s="111"/>
      <c r="AO16" s="111"/>
      <c r="AP16" s="111"/>
      <c r="AQ16" s="112"/>
      <c r="AR16" s="110"/>
      <c r="AS16" s="111"/>
      <c r="AT16" s="112"/>
      <c r="AU16" s="177">
        <f>IF($AZ$3="４週",SUM(P16:AQ16),IF($AZ$3="暦月",SUM(P16:AT16),""))</f>
        <v>0</v>
      </c>
      <c r="AV16" s="178"/>
      <c r="AW16" s="179">
        <f t="shared" si="1"/>
        <v>0</v>
      </c>
      <c r="AX16" s="180"/>
      <c r="AY16" s="181"/>
      <c r="AZ16" s="182"/>
      <c r="BA16" s="182"/>
      <c r="BB16" s="182"/>
      <c r="BC16" s="182"/>
      <c r="BD16" s="183"/>
    </row>
    <row r="17" spans="2:56" ht="39.950000000000003" customHeight="1" x14ac:dyDescent="0.4">
      <c r="B17" s="65">
        <f t="shared" si="2"/>
        <v>5</v>
      </c>
      <c r="C17" s="167"/>
      <c r="D17" s="168"/>
      <c r="E17" s="169"/>
      <c r="F17" s="170"/>
      <c r="G17" s="171"/>
      <c r="H17" s="172"/>
      <c r="I17" s="172"/>
      <c r="J17" s="172"/>
      <c r="K17" s="173"/>
      <c r="L17" s="174"/>
      <c r="M17" s="175"/>
      <c r="N17" s="175"/>
      <c r="O17" s="176"/>
      <c r="P17" s="110"/>
      <c r="Q17" s="111"/>
      <c r="R17" s="111"/>
      <c r="S17" s="111"/>
      <c r="T17" s="111"/>
      <c r="U17" s="111"/>
      <c r="V17" s="112"/>
      <c r="W17" s="110"/>
      <c r="X17" s="111"/>
      <c r="Y17" s="111"/>
      <c r="Z17" s="111"/>
      <c r="AA17" s="111"/>
      <c r="AB17" s="111"/>
      <c r="AC17" s="112"/>
      <c r="AD17" s="110"/>
      <c r="AE17" s="111"/>
      <c r="AF17" s="111"/>
      <c r="AG17" s="111"/>
      <c r="AH17" s="111"/>
      <c r="AI17" s="111"/>
      <c r="AJ17" s="112"/>
      <c r="AK17" s="110"/>
      <c r="AL17" s="111"/>
      <c r="AM17" s="111"/>
      <c r="AN17" s="111"/>
      <c r="AO17" s="111"/>
      <c r="AP17" s="111"/>
      <c r="AQ17" s="112"/>
      <c r="AR17" s="110"/>
      <c r="AS17" s="111"/>
      <c r="AT17" s="112"/>
      <c r="AU17" s="177">
        <f t="shared" ref="AU17:AU112" si="3">IF($AZ$3="４週",SUM(P17:AQ17),IF($AZ$3="暦月",SUM(P17:AT17),""))</f>
        <v>0</v>
      </c>
      <c r="AV17" s="178"/>
      <c r="AW17" s="179">
        <f t="shared" si="1"/>
        <v>0</v>
      </c>
      <c r="AX17" s="180"/>
      <c r="AY17" s="181"/>
      <c r="AZ17" s="182"/>
      <c r="BA17" s="182"/>
      <c r="BB17" s="182"/>
      <c r="BC17" s="182"/>
      <c r="BD17" s="183"/>
    </row>
    <row r="18" spans="2:56" ht="39.950000000000003" customHeight="1" x14ac:dyDescent="0.4">
      <c r="B18" s="65">
        <f t="shared" si="2"/>
        <v>6</v>
      </c>
      <c r="C18" s="167"/>
      <c r="D18" s="168"/>
      <c r="E18" s="169"/>
      <c r="F18" s="170"/>
      <c r="G18" s="171"/>
      <c r="H18" s="172"/>
      <c r="I18" s="172"/>
      <c r="J18" s="172"/>
      <c r="K18" s="173"/>
      <c r="L18" s="174"/>
      <c r="M18" s="175"/>
      <c r="N18" s="175"/>
      <c r="O18" s="176"/>
      <c r="P18" s="110"/>
      <c r="Q18" s="111"/>
      <c r="R18" s="111"/>
      <c r="S18" s="111"/>
      <c r="T18" s="111"/>
      <c r="U18" s="111"/>
      <c r="V18" s="112"/>
      <c r="W18" s="110"/>
      <c r="X18" s="111"/>
      <c r="Y18" s="111"/>
      <c r="Z18" s="111"/>
      <c r="AA18" s="111"/>
      <c r="AB18" s="111"/>
      <c r="AC18" s="112"/>
      <c r="AD18" s="110"/>
      <c r="AE18" s="111"/>
      <c r="AF18" s="111"/>
      <c r="AG18" s="111"/>
      <c r="AH18" s="111"/>
      <c r="AI18" s="111"/>
      <c r="AJ18" s="112"/>
      <c r="AK18" s="110"/>
      <c r="AL18" s="111"/>
      <c r="AM18" s="111"/>
      <c r="AN18" s="111"/>
      <c r="AO18" s="111"/>
      <c r="AP18" s="111"/>
      <c r="AQ18" s="112"/>
      <c r="AR18" s="110"/>
      <c r="AS18" s="111"/>
      <c r="AT18" s="112"/>
      <c r="AU18" s="177">
        <f t="shared" si="3"/>
        <v>0</v>
      </c>
      <c r="AV18" s="178"/>
      <c r="AW18" s="179">
        <f t="shared" si="1"/>
        <v>0</v>
      </c>
      <c r="AX18" s="180"/>
      <c r="AY18" s="181"/>
      <c r="AZ18" s="182"/>
      <c r="BA18" s="182"/>
      <c r="BB18" s="182"/>
      <c r="BC18" s="182"/>
      <c r="BD18" s="183"/>
    </row>
    <row r="19" spans="2:56" ht="39.950000000000003" customHeight="1" x14ac:dyDescent="0.4">
      <c r="B19" s="65">
        <f t="shared" si="2"/>
        <v>7</v>
      </c>
      <c r="C19" s="167"/>
      <c r="D19" s="168"/>
      <c r="E19" s="169"/>
      <c r="F19" s="170"/>
      <c r="G19" s="171"/>
      <c r="H19" s="172"/>
      <c r="I19" s="172"/>
      <c r="J19" s="172"/>
      <c r="K19" s="173"/>
      <c r="L19" s="174"/>
      <c r="M19" s="175"/>
      <c r="N19" s="175"/>
      <c r="O19" s="176"/>
      <c r="P19" s="110"/>
      <c r="Q19" s="111"/>
      <c r="R19" s="111"/>
      <c r="S19" s="111"/>
      <c r="T19" s="111"/>
      <c r="U19" s="111"/>
      <c r="V19" s="112"/>
      <c r="W19" s="110"/>
      <c r="X19" s="111"/>
      <c r="Y19" s="111"/>
      <c r="Z19" s="111"/>
      <c r="AA19" s="111"/>
      <c r="AB19" s="111"/>
      <c r="AC19" s="112"/>
      <c r="AD19" s="110"/>
      <c r="AE19" s="111"/>
      <c r="AF19" s="111"/>
      <c r="AG19" s="111"/>
      <c r="AH19" s="111"/>
      <c r="AI19" s="111"/>
      <c r="AJ19" s="112"/>
      <c r="AK19" s="110"/>
      <c r="AL19" s="111"/>
      <c r="AM19" s="111"/>
      <c r="AN19" s="111"/>
      <c r="AO19" s="111"/>
      <c r="AP19" s="111"/>
      <c r="AQ19" s="112"/>
      <c r="AR19" s="110"/>
      <c r="AS19" s="111"/>
      <c r="AT19" s="112"/>
      <c r="AU19" s="177">
        <f>IF($AZ$3="４週",SUM(P19:AQ19),IF($AZ$3="暦月",SUM(P19:AT19),""))</f>
        <v>0</v>
      </c>
      <c r="AV19" s="178"/>
      <c r="AW19" s="179">
        <f t="shared" si="1"/>
        <v>0</v>
      </c>
      <c r="AX19" s="180"/>
      <c r="AY19" s="181"/>
      <c r="AZ19" s="182"/>
      <c r="BA19" s="182"/>
      <c r="BB19" s="182"/>
      <c r="BC19" s="182"/>
      <c r="BD19" s="183"/>
    </row>
    <row r="20" spans="2:56" ht="39.950000000000003" customHeight="1" x14ac:dyDescent="0.4">
      <c r="B20" s="65">
        <f t="shared" si="2"/>
        <v>8</v>
      </c>
      <c r="C20" s="167"/>
      <c r="D20" s="168"/>
      <c r="E20" s="169"/>
      <c r="F20" s="170"/>
      <c r="G20" s="171"/>
      <c r="H20" s="172"/>
      <c r="I20" s="172"/>
      <c r="J20" s="172"/>
      <c r="K20" s="173"/>
      <c r="L20" s="174"/>
      <c r="M20" s="175"/>
      <c r="N20" s="175"/>
      <c r="O20" s="176"/>
      <c r="P20" s="110"/>
      <c r="Q20" s="111"/>
      <c r="R20" s="111"/>
      <c r="S20" s="111"/>
      <c r="T20" s="111"/>
      <c r="U20" s="111"/>
      <c r="V20" s="112"/>
      <c r="W20" s="110"/>
      <c r="X20" s="111"/>
      <c r="Y20" s="111"/>
      <c r="Z20" s="111"/>
      <c r="AA20" s="111"/>
      <c r="AB20" s="111"/>
      <c r="AC20" s="112"/>
      <c r="AD20" s="110"/>
      <c r="AE20" s="111"/>
      <c r="AF20" s="111"/>
      <c r="AG20" s="111"/>
      <c r="AH20" s="111"/>
      <c r="AI20" s="111"/>
      <c r="AJ20" s="112"/>
      <c r="AK20" s="110"/>
      <c r="AL20" s="111"/>
      <c r="AM20" s="111"/>
      <c r="AN20" s="111"/>
      <c r="AO20" s="111"/>
      <c r="AP20" s="111"/>
      <c r="AQ20" s="112"/>
      <c r="AR20" s="110"/>
      <c r="AS20" s="111"/>
      <c r="AT20" s="112"/>
      <c r="AU20" s="177">
        <f t="shared" si="3"/>
        <v>0</v>
      </c>
      <c r="AV20" s="178"/>
      <c r="AW20" s="179">
        <f t="shared" si="1"/>
        <v>0</v>
      </c>
      <c r="AX20" s="180"/>
      <c r="AY20" s="181"/>
      <c r="AZ20" s="182"/>
      <c r="BA20" s="182"/>
      <c r="BB20" s="182"/>
      <c r="BC20" s="182"/>
      <c r="BD20" s="183"/>
    </row>
    <row r="21" spans="2:56" ht="39.950000000000003" customHeight="1" x14ac:dyDescent="0.4">
      <c r="B21" s="65">
        <f t="shared" si="2"/>
        <v>9</v>
      </c>
      <c r="C21" s="167"/>
      <c r="D21" s="168"/>
      <c r="E21" s="169"/>
      <c r="F21" s="170"/>
      <c r="G21" s="171"/>
      <c r="H21" s="172"/>
      <c r="I21" s="172"/>
      <c r="J21" s="172"/>
      <c r="K21" s="173"/>
      <c r="L21" s="174"/>
      <c r="M21" s="175"/>
      <c r="N21" s="175"/>
      <c r="O21" s="176"/>
      <c r="P21" s="110"/>
      <c r="Q21" s="111"/>
      <c r="R21" s="111"/>
      <c r="S21" s="111"/>
      <c r="T21" s="111"/>
      <c r="U21" s="111"/>
      <c r="V21" s="112"/>
      <c r="W21" s="110"/>
      <c r="X21" s="111"/>
      <c r="Y21" s="111"/>
      <c r="Z21" s="111"/>
      <c r="AA21" s="111"/>
      <c r="AB21" s="111"/>
      <c r="AC21" s="112"/>
      <c r="AD21" s="110"/>
      <c r="AE21" s="111"/>
      <c r="AF21" s="111"/>
      <c r="AG21" s="111"/>
      <c r="AH21" s="111"/>
      <c r="AI21" s="111"/>
      <c r="AJ21" s="112"/>
      <c r="AK21" s="110"/>
      <c r="AL21" s="111"/>
      <c r="AM21" s="111"/>
      <c r="AN21" s="111"/>
      <c r="AO21" s="111"/>
      <c r="AP21" s="111"/>
      <c r="AQ21" s="112"/>
      <c r="AR21" s="110"/>
      <c r="AS21" s="111"/>
      <c r="AT21" s="112"/>
      <c r="AU21" s="177">
        <f t="shared" si="3"/>
        <v>0</v>
      </c>
      <c r="AV21" s="178"/>
      <c r="AW21" s="179">
        <f t="shared" si="1"/>
        <v>0</v>
      </c>
      <c r="AX21" s="180"/>
      <c r="AY21" s="181"/>
      <c r="AZ21" s="182"/>
      <c r="BA21" s="182"/>
      <c r="BB21" s="182"/>
      <c r="BC21" s="182"/>
      <c r="BD21" s="183"/>
    </row>
    <row r="22" spans="2:56" ht="39.950000000000003" customHeight="1" x14ac:dyDescent="0.4">
      <c r="B22" s="65">
        <f t="shared" si="2"/>
        <v>10</v>
      </c>
      <c r="C22" s="167"/>
      <c r="D22" s="168"/>
      <c r="E22" s="169"/>
      <c r="F22" s="170"/>
      <c r="G22" s="171"/>
      <c r="H22" s="172"/>
      <c r="I22" s="172"/>
      <c r="J22" s="172"/>
      <c r="K22" s="173"/>
      <c r="L22" s="174"/>
      <c r="M22" s="175"/>
      <c r="N22" s="175"/>
      <c r="O22" s="176"/>
      <c r="P22" s="110"/>
      <c r="Q22" s="111"/>
      <c r="R22" s="111"/>
      <c r="S22" s="111"/>
      <c r="T22" s="111"/>
      <c r="U22" s="111"/>
      <c r="V22" s="112"/>
      <c r="W22" s="110"/>
      <c r="X22" s="111"/>
      <c r="Y22" s="111"/>
      <c r="Z22" s="111"/>
      <c r="AA22" s="111"/>
      <c r="AB22" s="111"/>
      <c r="AC22" s="112"/>
      <c r="AD22" s="110"/>
      <c r="AE22" s="111"/>
      <c r="AF22" s="111"/>
      <c r="AG22" s="111"/>
      <c r="AH22" s="111"/>
      <c r="AI22" s="111"/>
      <c r="AJ22" s="112"/>
      <c r="AK22" s="110"/>
      <c r="AL22" s="111"/>
      <c r="AM22" s="111"/>
      <c r="AN22" s="111"/>
      <c r="AO22" s="111"/>
      <c r="AP22" s="111"/>
      <c r="AQ22" s="112"/>
      <c r="AR22" s="110"/>
      <c r="AS22" s="111"/>
      <c r="AT22" s="112"/>
      <c r="AU22" s="177">
        <f t="shared" si="3"/>
        <v>0</v>
      </c>
      <c r="AV22" s="178"/>
      <c r="AW22" s="179">
        <f t="shared" si="1"/>
        <v>0</v>
      </c>
      <c r="AX22" s="180"/>
      <c r="AY22" s="181"/>
      <c r="AZ22" s="182"/>
      <c r="BA22" s="182"/>
      <c r="BB22" s="182"/>
      <c r="BC22" s="182"/>
      <c r="BD22" s="183"/>
    </row>
    <row r="23" spans="2:56" ht="39.950000000000003" customHeight="1" x14ac:dyDescent="0.4">
      <c r="B23" s="65">
        <f t="shared" si="2"/>
        <v>11</v>
      </c>
      <c r="C23" s="167"/>
      <c r="D23" s="168"/>
      <c r="E23" s="169"/>
      <c r="F23" s="170"/>
      <c r="G23" s="171"/>
      <c r="H23" s="172"/>
      <c r="I23" s="172"/>
      <c r="J23" s="172"/>
      <c r="K23" s="173"/>
      <c r="L23" s="174"/>
      <c r="M23" s="175"/>
      <c r="N23" s="175"/>
      <c r="O23" s="176"/>
      <c r="P23" s="110"/>
      <c r="Q23" s="111"/>
      <c r="R23" s="111"/>
      <c r="S23" s="111"/>
      <c r="T23" s="111"/>
      <c r="U23" s="111"/>
      <c r="V23" s="112"/>
      <c r="W23" s="110"/>
      <c r="X23" s="111"/>
      <c r="Y23" s="111"/>
      <c r="Z23" s="111"/>
      <c r="AA23" s="111"/>
      <c r="AB23" s="111"/>
      <c r="AC23" s="112"/>
      <c r="AD23" s="110"/>
      <c r="AE23" s="111"/>
      <c r="AF23" s="111"/>
      <c r="AG23" s="111"/>
      <c r="AH23" s="111"/>
      <c r="AI23" s="111"/>
      <c r="AJ23" s="112"/>
      <c r="AK23" s="110"/>
      <c r="AL23" s="111"/>
      <c r="AM23" s="111"/>
      <c r="AN23" s="111"/>
      <c r="AO23" s="111"/>
      <c r="AP23" s="111"/>
      <c r="AQ23" s="112"/>
      <c r="AR23" s="110"/>
      <c r="AS23" s="111"/>
      <c r="AT23" s="112"/>
      <c r="AU23" s="177">
        <f t="shared" si="3"/>
        <v>0</v>
      </c>
      <c r="AV23" s="178"/>
      <c r="AW23" s="179">
        <f t="shared" si="1"/>
        <v>0</v>
      </c>
      <c r="AX23" s="180"/>
      <c r="AY23" s="181"/>
      <c r="AZ23" s="182"/>
      <c r="BA23" s="182"/>
      <c r="BB23" s="182"/>
      <c r="BC23" s="182"/>
      <c r="BD23" s="183"/>
    </row>
    <row r="24" spans="2:56" ht="39.950000000000003" customHeight="1" x14ac:dyDescent="0.4">
      <c r="B24" s="65">
        <f t="shared" si="2"/>
        <v>12</v>
      </c>
      <c r="C24" s="167"/>
      <c r="D24" s="168"/>
      <c r="E24" s="169"/>
      <c r="F24" s="170"/>
      <c r="G24" s="171"/>
      <c r="H24" s="172"/>
      <c r="I24" s="172"/>
      <c r="J24" s="172"/>
      <c r="K24" s="173"/>
      <c r="L24" s="174"/>
      <c r="M24" s="175"/>
      <c r="N24" s="175"/>
      <c r="O24" s="176"/>
      <c r="P24" s="110"/>
      <c r="Q24" s="111"/>
      <c r="R24" s="111"/>
      <c r="S24" s="111"/>
      <c r="T24" s="111"/>
      <c r="U24" s="111"/>
      <c r="V24" s="112"/>
      <c r="W24" s="110"/>
      <c r="X24" s="111"/>
      <c r="Y24" s="111"/>
      <c r="Z24" s="111"/>
      <c r="AA24" s="111"/>
      <c r="AB24" s="111"/>
      <c r="AC24" s="112"/>
      <c r="AD24" s="110"/>
      <c r="AE24" s="111"/>
      <c r="AF24" s="111"/>
      <c r="AG24" s="111"/>
      <c r="AH24" s="111"/>
      <c r="AI24" s="111"/>
      <c r="AJ24" s="112"/>
      <c r="AK24" s="110"/>
      <c r="AL24" s="111"/>
      <c r="AM24" s="111"/>
      <c r="AN24" s="111"/>
      <c r="AO24" s="111"/>
      <c r="AP24" s="111"/>
      <c r="AQ24" s="112"/>
      <c r="AR24" s="110"/>
      <c r="AS24" s="111"/>
      <c r="AT24" s="112"/>
      <c r="AU24" s="177">
        <f t="shared" si="3"/>
        <v>0</v>
      </c>
      <c r="AV24" s="178"/>
      <c r="AW24" s="179">
        <f t="shared" si="1"/>
        <v>0</v>
      </c>
      <c r="AX24" s="180"/>
      <c r="AY24" s="181"/>
      <c r="AZ24" s="182"/>
      <c r="BA24" s="182"/>
      <c r="BB24" s="182"/>
      <c r="BC24" s="182"/>
      <c r="BD24" s="183"/>
    </row>
    <row r="25" spans="2:56" ht="39.950000000000003" customHeight="1" x14ac:dyDescent="0.4">
      <c r="B25" s="65">
        <f t="shared" si="2"/>
        <v>13</v>
      </c>
      <c r="C25" s="167"/>
      <c r="D25" s="168"/>
      <c r="E25" s="169"/>
      <c r="F25" s="170"/>
      <c r="G25" s="171"/>
      <c r="H25" s="172"/>
      <c r="I25" s="172"/>
      <c r="J25" s="172"/>
      <c r="K25" s="173"/>
      <c r="L25" s="174"/>
      <c r="M25" s="175"/>
      <c r="N25" s="175"/>
      <c r="O25" s="176"/>
      <c r="P25" s="110"/>
      <c r="Q25" s="111"/>
      <c r="R25" s="111"/>
      <c r="S25" s="111"/>
      <c r="T25" s="111"/>
      <c r="U25" s="111"/>
      <c r="V25" s="112"/>
      <c r="W25" s="110"/>
      <c r="X25" s="111"/>
      <c r="Y25" s="111"/>
      <c r="Z25" s="111"/>
      <c r="AA25" s="111"/>
      <c r="AB25" s="111"/>
      <c r="AC25" s="112"/>
      <c r="AD25" s="110"/>
      <c r="AE25" s="111"/>
      <c r="AF25" s="111"/>
      <c r="AG25" s="111"/>
      <c r="AH25" s="111"/>
      <c r="AI25" s="111"/>
      <c r="AJ25" s="112"/>
      <c r="AK25" s="110"/>
      <c r="AL25" s="111"/>
      <c r="AM25" s="111"/>
      <c r="AN25" s="111"/>
      <c r="AO25" s="111"/>
      <c r="AP25" s="111"/>
      <c r="AQ25" s="112"/>
      <c r="AR25" s="110"/>
      <c r="AS25" s="111"/>
      <c r="AT25" s="112"/>
      <c r="AU25" s="177">
        <f t="shared" si="3"/>
        <v>0</v>
      </c>
      <c r="AV25" s="178"/>
      <c r="AW25" s="179">
        <f t="shared" si="1"/>
        <v>0</v>
      </c>
      <c r="AX25" s="180"/>
      <c r="AY25" s="181"/>
      <c r="AZ25" s="182"/>
      <c r="BA25" s="182"/>
      <c r="BB25" s="182"/>
      <c r="BC25" s="182"/>
      <c r="BD25" s="183"/>
    </row>
    <row r="26" spans="2:56" ht="39.950000000000003" customHeight="1" x14ac:dyDescent="0.4">
      <c r="B26" s="65">
        <f t="shared" si="2"/>
        <v>14</v>
      </c>
      <c r="C26" s="167"/>
      <c r="D26" s="168"/>
      <c r="E26" s="169"/>
      <c r="F26" s="170"/>
      <c r="G26" s="171"/>
      <c r="H26" s="172"/>
      <c r="I26" s="172"/>
      <c r="J26" s="172"/>
      <c r="K26" s="173"/>
      <c r="L26" s="174"/>
      <c r="M26" s="175"/>
      <c r="N26" s="175"/>
      <c r="O26" s="176"/>
      <c r="P26" s="110"/>
      <c r="Q26" s="111"/>
      <c r="R26" s="111"/>
      <c r="S26" s="111"/>
      <c r="T26" s="111"/>
      <c r="U26" s="111"/>
      <c r="V26" s="112"/>
      <c r="W26" s="110"/>
      <c r="X26" s="111"/>
      <c r="Y26" s="111"/>
      <c r="Z26" s="111"/>
      <c r="AA26" s="111"/>
      <c r="AB26" s="111"/>
      <c r="AC26" s="112"/>
      <c r="AD26" s="110"/>
      <c r="AE26" s="111"/>
      <c r="AF26" s="111"/>
      <c r="AG26" s="111"/>
      <c r="AH26" s="111"/>
      <c r="AI26" s="111"/>
      <c r="AJ26" s="112"/>
      <c r="AK26" s="110"/>
      <c r="AL26" s="111"/>
      <c r="AM26" s="111"/>
      <c r="AN26" s="111"/>
      <c r="AO26" s="111"/>
      <c r="AP26" s="111"/>
      <c r="AQ26" s="112"/>
      <c r="AR26" s="110"/>
      <c r="AS26" s="111"/>
      <c r="AT26" s="112"/>
      <c r="AU26" s="177">
        <f t="shared" si="3"/>
        <v>0</v>
      </c>
      <c r="AV26" s="178"/>
      <c r="AW26" s="179">
        <f t="shared" si="1"/>
        <v>0</v>
      </c>
      <c r="AX26" s="180"/>
      <c r="AY26" s="181"/>
      <c r="AZ26" s="182"/>
      <c r="BA26" s="182"/>
      <c r="BB26" s="182"/>
      <c r="BC26" s="182"/>
      <c r="BD26" s="183"/>
    </row>
    <row r="27" spans="2:56" ht="39.950000000000003" customHeight="1" x14ac:dyDescent="0.4">
      <c r="B27" s="65">
        <f t="shared" si="2"/>
        <v>15</v>
      </c>
      <c r="C27" s="167"/>
      <c r="D27" s="168"/>
      <c r="E27" s="169"/>
      <c r="F27" s="170"/>
      <c r="G27" s="171"/>
      <c r="H27" s="172"/>
      <c r="I27" s="172"/>
      <c r="J27" s="172"/>
      <c r="K27" s="173"/>
      <c r="L27" s="174"/>
      <c r="M27" s="175"/>
      <c r="N27" s="175"/>
      <c r="O27" s="176"/>
      <c r="P27" s="110"/>
      <c r="Q27" s="111"/>
      <c r="R27" s="111"/>
      <c r="S27" s="111"/>
      <c r="T27" s="111"/>
      <c r="U27" s="111"/>
      <c r="V27" s="112"/>
      <c r="W27" s="110"/>
      <c r="X27" s="111"/>
      <c r="Y27" s="111"/>
      <c r="Z27" s="111"/>
      <c r="AA27" s="111"/>
      <c r="AB27" s="111"/>
      <c r="AC27" s="112"/>
      <c r="AD27" s="110"/>
      <c r="AE27" s="111"/>
      <c r="AF27" s="111"/>
      <c r="AG27" s="111"/>
      <c r="AH27" s="111"/>
      <c r="AI27" s="111"/>
      <c r="AJ27" s="112"/>
      <c r="AK27" s="110"/>
      <c r="AL27" s="111"/>
      <c r="AM27" s="111"/>
      <c r="AN27" s="111"/>
      <c r="AO27" s="111"/>
      <c r="AP27" s="111"/>
      <c r="AQ27" s="112"/>
      <c r="AR27" s="110"/>
      <c r="AS27" s="111"/>
      <c r="AT27" s="112"/>
      <c r="AU27" s="177">
        <f t="shared" si="3"/>
        <v>0</v>
      </c>
      <c r="AV27" s="178"/>
      <c r="AW27" s="179">
        <f t="shared" si="1"/>
        <v>0</v>
      </c>
      <c r="AX27" s="180"/>
      <c r="AY27" s="181"/>
      <c r="AZ27" s="182"/>
      <c r="BA27" s="182"/>
      <c r="BB27" s="182"/>
      <c r="BC27" s="182"/>
      <c r="BD27" s="183"/>
    </row>
    <row r="28" spans="2:56" ht="39.950000000000003" customHeight="1" x14ac:dyDescent="0.4">
      <c r="B28" s="65">
        <f t="shared" si="2"/>
        <v>16</v>
      </c>
      <c r="C28" s="167"/>
      <c r="D28" s="168"/>
      <c r="E28" s="169"/>
      <c r="F28" s="170"/>
      <c r="G28" s="171"/>
      <c r="H28" s="172"/>
      <c r="I28" s="172"/>
      <c r="J28" s="172"/>
      <c r="K28" s="173"/>
      <c r="L28" s="174"/>
      <c r="M28" s="175"/>
      <c r="N28" s="175"/>
      <c r="O28" s="176"/>
      <c r="P28" s="110"/>
      <c r="Q28" s="111"/>
      <c r="R28" s="111"/>
      <c r="S28" s="111"/>
      <c r="T28" s="111"/>
      <c r="U28" s="111"/>
      <c r="V28" s="112"/>
      <c r="W28" s="110"/>
      <c r="X28" s="111"/>
      <c r="Y28" s="111"/>
      <c r="Z28" s="111"/>
      <c r="AA28" s="111"/>
      <c r="AB28" s="111"/>
      <c r="AC28" s="112"/>
      <c r="AD28" s="110"/>
      <c r="AE28" s="111"/>
      <c r="AF28" s="111"/>
      <c r="AG28" s="111"/>
      <c r="AH28" s="111"/>
      <c r="AI28" s="111"/>
      <c r="AJ28" s="112"/>
      <c r="AK28" s="110"/>
      <c r="AL28" s="111"/>
      <c r="AM28" s="111"/>
      <c r="AN28" s="111"/>
      <c r="AO28" s="111"/>
      <c r="AP28" s="111"/>
      <c r="AQ28" s="112"/>
      <c r="AR28" s="110"/>
      <c r="AS28" s="111"/>
      <c r="AT28" s="112"/>
      <c r="AU28" s="177">
        <f t="shared" si="3"/>
        <v>0</v>
      </c>
      <c r="AV28" s="178"/>
      <c r="AW28" s="179">
        <f t="shared" si="1"/>
        <v>0</v>
      </c>
      <c r="AX28" s="180"/>
      <c r="AY28" s="181"/>
      <c r="AZ28" s="182"/>
      <c r="BA28" s="182"/>
      <c r="BB28" s="182"/>
      <c r="BC28" s="182"/>
      <c r="BD28" s="183"/>
    </row>
    <row r="29" spans="2:56" ht="39.950000000000003" customHeight="1" x14ac:dyDescent="0.4">
      <c r="B29" s="65">
        <f t="shared" si="2"/>
        <v>17</v>
      </c>
      <c r="C29" s="167"/>
      <c r="D29" s="168"/>
      <c r="E29" s="169"/>
      <c r="F29" s="170"/>
      <c r="G29" s="171"/>
      <c r="H29" s="172"/>
      <c r="I29" s="172"/>
      <c r="J29" s="172"/>
      <c r="K29" s="173"/>
      <c r="L29" s="174"/>
      <c r="M29" s="175"/>
      <c r="N29" s="175"/>
      <c r="O29" s="176"/>
      <c r="P29" s="110"/>
      <c r="Q29" s="111"/>
      <c r="R29" s="111"/>
      <c r="S29" s="111"/>
      <c r="T29" s="111"/>
      <c r="U29" s="111"/>
      <c r="V29" s="112"/>
      <c r="W29" s="110"/>
      <c r="X29" s="111"/>
      <c r="Y29" s="111"/>
      <c r="Z29" s="111"/>
      <c r="AA29" s="111"/>
      <c r="AB29" s="111"/>
      <c r="AC29" s="112"/>
      <c r="AD29" s="110"/>
      <c r="AE29" s="111"/>
      <c r="AF29" s="111"/>
      <c r="AG29" s="111"/>
      <c r="AH29" s="111"/>
      <c r="AI29" s="111"/>
      <c r="AJ29" s="112"/>
      <c r="AK29" s="110"/>
      <c r="AL29" s="111"/>
      <c r="AM29" s="111"/>
      <c r="AN29" s="111"/>
      <c r="AO29" s="111"/>
      <c r="AP29" s="111"/>
      <c r="AQ29" s="112"/>
      <c r="AR29" s="110"/>
      <c r="AS29" s="111"/>
      <c r="AT29" s="112"/>
      <c r="AU29" s="177">
        <f t="shared" si="3"/>
        <v>0</v>
      </c>
      <c r="AV29" s="178"/>
      <c r="AW29" s="179">
        <f t="shared" si="1"/>
        <v>0</v>
      </c>
      <c r="AX29" s="180"/>
      <c r="AY29" s="181"/>
      <c r="AZ29" s="182"/>
      <c r="BA29" s="182"/>
      <c r="BB29" s="182"/>
      <c r="BC29" s="182"/>
      <c r="BD29" s="183"/>
    </row>
    <row r="30" spans="2:56" ht="39.950000000000003" customHeight="1" x14ac:dyDescent="0.4">
      <c r="B30" s="65">
        <f t="shared" ref="B30:B93" si="4">B29+1</f>
        <v>18</v>
      </c>
      <c r="C30" s="167"/>
      <c r="D30" s="168"/>
      <c r="E30" s="169"/>
      <c r="F30" s="170"/>
      <c r="G30" s="171"/>
      <c r="H30" s="172"/>
      <c r="I30" s="172"/>
      <c r="J30" s="172"/>
      <c r="K30" s="173"/>
      <c r="L30" s="174"/>
      <c r="M30" s="175"/>
      <c r="N30" s="175"/>
      <c r="O30" s="176"/>
      <c r="P30" s="110"/>
      <c r="Q30" s="111"/>
      <c r="R30" s="111"/>
      <c r="S30" s="111"/>
      <c r="T30" s="111"/>
      <c r="U30" s="111"/>
      <c r="V30" s="112"/>
      <c r="W30" s="110"/>
      <c r="X30" s="111"/>
      <c r="Y30" s="111"/>
      <c r="Z30" s="111"/>
      <c r="AA30" s="111"/>
      <c r="AB30" s="111"/>
      <c r="AC30" s="112"/>
      <c r="AD30" s="110"/>
      <c r="AE30" s="111"/>
      <c r="AF30" s="111"/>
      <c r="AG30" s="111"/>
      <c r="AH30" s="111"/>
      <c r="AI30" s="111"/>
      <c r="AJ30" s="112"/>
      <c r="AK30" s="110"/>
      <c r="AL30" s="111"/>
      <c r="AM30" s="111"/>
      <c r="AN30" s="111"/>
      <c r="AO30" s="111"/>
      <c r="AP30" s="111"/>
      <c r="AQ30" s="112"/>
      <c r="AR30" s="110"/>
      <c r="AS30" s="111"/>
      <c r="AT30" s="112"/>
      <c r="AU30" s="177">
        <f t="shared" ref="AU30" si="5">IF($AZ$3="４週",SUM(P30:AQ30),IF($AZ$3="暦月",SUM(P30:AT30),""))</f>
        <v>0</v>
      </c>
      <c r="AV30" s="178"/>
      <c r="AW30" s="179">
        <f t="shared" si="1"/>
        <v>0</v>
      </c>
      <c r="AX30" s="180"/>
      <c r="AY30" s="181"/>
      <c r="AZ30" s="182"/>
      <c r="BA30" s="182"/>
      <c r="BB30" s="182"/>
      <c r="BC30" s="182"/>
      <c r="BD30" s="183"/>
    </row>
    <row r="31" spans="2:56" ht="39.950000000000003" customHeight="1" x14ac:dyDescent="0.4">
      <c r="B31" s="65">
        <f t="shared" si="4"/>
        <v>19</v>
      </c>
      <c r="C31" s="167"/>
      <c r="D31" s="168"/>
      <c r="E31" s="169"/>
      <c r="F31" s="170"/>
      <c r="G31" s="171"/>
      <c r="H31" s="172"/>
      <c r="I31" s="172"/>
      <c r="J31" s="172"/>
      <c r="K31" s="173"/>
      <c r="L31" s="174"/>
      <c r="M31" s="175"/>
      <c r="N31" s="175"/>
      <c r="O31" s="176"/>
      <c r="P31" s="110"/>
      <c r="Q31" s="111"/>
      <c r="R31" s="111"/>
      <c r="S31" s="111"/>
      <c r="T31" s="111"/>
      <c r="U31" s="111"/>
      <c r="V31" s="112"/>
      <c r="W31" s="110"/>
      <c r="X31" s="111"/>
      <c r="Y31" s="111"/>
      <c r="Z31" s="111"/>
      <c r="AA31" s="111"/>
      <c r="AB31" s="111"/>
      <c r="AC31" s="112"/>
      <c r="AD31" s="110"/>
      <c r="AE31" s="111"/>
      <c r="AF31" s="111"/>
      <c r="AG31" s="111"/>
      <c r="AH31" s="111"/>
      <c r="AI31" s="111"/>
      <c r="AJ31" s="112"/>
      <c r="AK31" s="110"/>
      <c r="AL31" s="111"/>
      <c r="AM31" s="111"/>
      <c r="AN31" s="111"/>
      <c r="AO31" s="111"/>
      <c r="AP31" s="111"/>
      <c r="AQ31" s="112"/>
      <c r="AR31" s="110"/>
      <c r="AS31" s="111"/>
      <c r="AT31" s="112"/>
      <c r="AU31" s="177">
        <f t="shared" ref="AU31:AU94" si="6">IF($AZ$3="４週",SUM(P31:AQ31),IF($AZ$3="暦月",SUM(P31:AT31),""))</f>
        <v>0</v>
      </c>
      <c r="AV31" s="178"/>
      <c r="AW31" s="179">
        <f t="shared" si="1"/>
        <v>0</v>
      </c>
      <c r="AX31" s="180"/>
      <c r="AY31" s="181"/>
      <c r="AZ31" s="182"/>
      <c r="BA31" s="182"/>
      <c r="BB31" s="182"/>
      <c r="BC31" s="182"/>
      <c r="BD31" s="183"/>
    </row>
    <row r="32" spans="2:56" ht="39.950000000000003" customHeight="1" x14ac:dyDescent="0.4">
      <c r="B32" s="65">
        <f t="shared" si="4"/>
        <v>20</v>
      </c>
      <c r="C32" s="167"/>
      <c r="D32" s="168"/>
      <c r="E32" s="169"/>
      <c r="F32" s="170"/>
      <c r="G32" s="171"/>
      <c r="H32" s="172"/>
      <c r="I32" s="172"/>
      <c r="J32" s="172"/>
      <c r="K32" s="173"/>
      <c r="L32" s="174"/>
      <c r="M32" s="175"/>
      <c r="N32" s="175"/>
      <c r="O32" s="176"/>
      <c r="P32" s="110"/>
      <c r="Q32" s="111"/>
      <c r="R32" s="111"/>
      <c r="S32" s="111"/>
      <c r="T32" s="111"/>
      <c r="U32" s="111"/>
      <c r="V32" s="112"/>
      <c r="W32" s="110"/>
      <c r="X32" s="111"/>
      <c r="Y32" s="111"/>
      <c r="Z32" s="111"/>
      <c r="AA32" s="111"/>
      <c r="AB32" s="111"/>
      <c r="AC32" s="112"/>
      <c r="AD32" s="110"/>
      <c r="AE32" s="111"/>
      <c r="AF32" s="111"/>
      <c r="AG32" s="111"/>
      <c r="AH32" s="111"/>
      <c r="AI32" s="111"/>
      <c r="AJ32" s="112"/>
      <c r="AK32" s="110"/>
      <c r="AL32" s="111"/>
      <c r="AM32" s="111"/>
      <c r="AN32" s="111"/>
      <c r="AO32" s="111"/>
      <c r="AP32" s="111"/>
      <c r="AQ32" s="112"/>
      <c r="AR32" s="110"/>
      <c r="AS32" s="111"/>
      <c r="AT32" s="112"/>
      <c r="AU32" s="177">
        <f t="shared" si="6"/>
        <v>0</v>
      </c>
      <c r="AV32" s="178"/>
      <c r="AW32" s="179">
        <f t="shared" si="1"/>
        <v>0</v>
      </c>
      <c r="AX32" s="180"/>
      <c r="AY32" s="181"/>
      <c r="AZ32" s="182"/>
      <c r="BA32" s="182"/>
      <c r="BB32" s="182"/>
      <c r="BC32" s="182"/>
      <c r="BD32" s="183"/>
    </row>
    <row r="33" spans="2:56" ht="39.950000000000003" customHeight="1" x14ac:dyDescent="0.4">
      <c r="B33" s="65">
        <f t="shared" si="4"/>
        <v>21</v>
      </c>
      <c r="C33" s="167"/>
      <c r="D33" s="168"/>
      <c r="E33" s="169"/>
      <c r="F33" s="170"/>
      <c r="G33" s="171"/>
      <c r="H33" s="172"/>
      <c r="I33" s="172"/>
      <c r="J33" s="172"/>
      <c r="K33" s="173"/>
      <c r="L33" s="174"/>
      <c r="M33" s="175"/>
      <c r="N33" s="175"/>
      <c r="O33" s="176"/>
      <c r="P33" s="110"/>
      <c r="Q33" s="111"/>
      <c r="R33" s="111"/>
      <c r="S33" s="111"/>
      <c r="T33" s="111"/>
      <c r="U33" s="111"/>
      <c r="V33" s="112"/>
      <c r="W33" s="110"/>
      <c r="X33" s="111"/>
      <c r="Y33" s="111"/>
      <c r="Z33" s="111"/>
      <c r="AA33" s="111"/>
      <c r="AB33" s="111"/>
      <c r="AC33" s="112"/>
      <c r="AD33" s="110"/>
      <c r="AE33" s="111"/>
      <c r="AF33" s="111"/>
      <c r="AG33" s="111"/>
      <c r="AH33" s="111"/>
      <c r="AI33" s="111"/>
      <c r="AJ33" s="112"/>
      <c r="AK33" s="110"/>
      <c r="AL33" s="111"/>
      <c r="AM33" s="111"/>
      <c r="AN33" s="111"/>
      <c r="AO33" s="111"/>
      <c r="AP33" s="111"/>
      <c r="AQ33" s="112"/>
      <c r="AR33" s="110"/>
      <c r="AS33" s="111"/>
      <c r="AT33" s="112"/>
      <c r="AU33" s="177">
        <f t="shared" si="6"/>
        <v>0</v>
      </c>
      <c r="AV33" s="178"/>
      <c r="AW33" s="179">
        <f t="shared" si="1"/>
        <v>0</v>
      </c>
      <c r="AX33" s="180"/>
      <c r="AY33" s="181"/>
      <c r="AZ33" s="182"/>
      <c r="BA33" s="182"/>
      <c r="BB33" s="182"/>
      <c r="BC33" s="182"/>
      <c r="BD33" s="183"/>
    </row>
    <row r="34" spans="2:56" ht="39.950000000000003" customHeight="1" x14ac:dyDescent="0.4">
      <c r="B34" s="65">
        <f t="shared" si="4"/>
        <v>22</v>
      </c>
      <c r="C34" s="167"/>
      <c r="D34" s="168"/>
      <c r="E34" s="169"/>
      <c r="F34" s="170"/>
      <c r="G34" s="171"/>
      <c r="H34" s="172"/>
      <c r="I34" s="172"/>
      <c r="J34" s="172"/>
      <c r="K34" s="173"/>
      <c r="L34" s="174"/>
      <c r="M34" s="175"/>
      <c r="N34" s="175"/>
      <c r="O34" s="176"/>
      <c r="P34" s="110"/>
      <c r="Q34" s="111"/>
      <c r="R34" s="111"/>
      <c r="S34" s="111"/>
      <c r="T34" s="111"/>
      <c r="U34" s="111"/>
      <c r="V34" s="112"/>
      <c r="W34" s="110"/>
      <c r="X34" s="111"/>
      <c r="Y34" s="111"/>
      <c r="Z34" s="111"/>
      <c r="AA34" s="111"/>
      <c r="AB34" s="111"/>
      <c r="AC34" s="112"/>
      <c r="AD34" s="110"/>
      <c r="AE34" s="111"/>
      <c r="AF34" s="111"/>
      <c r="AG34" s="111"/>
      <c r="AH34" s="111"/>
      <c r="AI34" s="111"/>
      <c r="AJ34" s="112"/>
      <c r="AK34" s="110"/>
      <c r="AL34" s="111"/>
      <c r="AM34" s="111"/>
      <c r="AN34" s="111"/>
      <c r="AO34" s="111"/>
      <c r="AP34" s="111"/>
      <c r="AQ34" s="112"/>
      <c r="AR34" s="110"/>
      <c r="AS34" s="111"/>
      <c r="AT34" s="112"/>
      <c r="AU34" s="177">
        <f t="shared" si="6"/>
        <v>0</v>
      </c>
      <c r="AV34" s="178"/>
      <c r="AW34" s="179">
        <f t="shared" si="1"/>
        <v>0</v>
      </c>
      <c r="AX34" s="180"/>
      <c r="AY34" s="181"/>
      <c r="AZ34" s="182"/>
      <c r="BA34" s="182"/>
      <c r="BB34" s="182"/>
      <c r="BC34" s="182"/>
      <c r="BD34" s="183"/>
    </row>
    <row r="35" spans="2:56" ht="39.950000000000003" customHeight="1" x14ac:dyDescent="0.4">
      <c r="B35" s="65">
        <f t="shared" si="4"/>
        <v>23</v>
      </c>
      <c r="C35" s="167"/>
      <c r="D35" s="168"/>
      <c r="E35" s="169"/>
      <c r="F35" s="170"/>
      <c r="G35" s="171"/>
      <c r="H35" s="172"/>
      <c r="I35" s="172"/>
      <c r="J35" s="172"/>
      <c r="K35" s="173"/>
      <c r="L35" s="174"/>
      <c r="M35" s="175"/>
      <c r="N35" s="175"/>
      <c r="O35" s="176"/>
      <c r="P35" s="110"/>
      <c r="Q35" s="111"/>
      <c r="R35" s="111"/>
      <c r="S35" s="111"/>
      <c r="T35" s="111"/>
      <c r="U35" s="111"/>
      <c r="V35" s="112"/>
      <c r="W35" s="110"/>
      <c r="X35" s="111"/>
      <c r="Y35" s="111"/>
      <c r="Z35" s="111"/>
      <c r="AA35" s="111"/>
      <c r="AB35" s="111"/>
      <c r="AC35" s="112"/>
      <c r="AD35" s="110"/>
      <c r="AE35" s="111"/>
      <c r="AF35" s="111"/>
      <c r="AG35" s="111"/>
      <c r="AH35" s="111"/>
      <c r="AI35" s="111"/>
      <c r="AJ35" s="112"/>
      <c r="AK35" s="110"/>
      <c r="AL35" s="111"/>
      <c r="AM35" s="111"/>
      <c r="AN35" s="111"/>
      <c r="AO35" s="111"/>
      <c r="AP35" s="111"/>
      <c r="AQ35" s="112"/>
      <c r="AR35" s="110"/>
      <c r="AS35" s="111"/>
      <c r="AT35" s="112"/>
      <c r="AU35" s="177">
        <f t="shared" si="6"/>
        <v>0</v>
      </c>
      <c r="AV35" s="178"/>
      <c r="AW35" s="179">
        <f t="shared" si="1"/>
        <v>0</v>
      </c>
      <c r="AX35" s="180"/>
      <c r="AY35" s="181"/>
      <c r="AZ35" s="182"/>
      <c r="BA35" s="182"/>
      <c r="BB35" s="182"/>
      <c r="BC35" s="182"/>
      <c r="BD35" s="183"/>
    </row>
    <row r="36" spans="2:56" ht="39.950000000000003" customHeight="1" x14ac:dyDescent="0.4">
      <c r="B36" s="65">
        <f t="shared" si="4"/>
        <v>24</v>
      </c>
      <c r="C36" s="167"/>
      <c r="D36" s="168"/>
      <c r="E36" s="169"/>
      <c r="F36" s="170"/>
      <c r="G36" s="171"/>
      <c r="H36" s="172"/>
      <c r="I36" s="172"/>
      <c r="J36" s="172"/>
      <c r="K36" s="173"/>
      <c r="L36" s="174"/>
      <c r="M36" s="175"/>
      <c r="N36" s="175"/>
      <c r="O36" s="176"/>
      <c r="P36" s="110"/>
      <c r="Q36" s="111"/>
      <c r="R36" s="111"/>
      <c r="S36" s="111"/>
      <c r="T36" s="111"/>
      <c r="U36" s="111"/>
      <c r="V36" s="112"/>
      <c r="W36" s="110"/>
      <c r="X36" s="111"/>
      <c r="Y36" s="111"/>
      <c r="Z36" s="111"/>
      <c r="AA36" s="111"/>
      <c r="AB36" s="111"/>
      <c r="AC36" s="112"/>
      <c r="AD36" s="110"/>
      <c r="AE36" s="111"/>
      <c r="AF36" s="111"/>
      <c r="AG36" s="111"/>
      <c r="AH36" s="111"/>
      <c r="AI36" s="111"/>
      <c r="AJ36" s="112"/>
      <c r="AK36" s="110"/>
      <c r="AL36" s="111"/>
      <c r="AM36" s="111"/>
      <c r="AN36" s="111"/>
      <c r="AO36" s="111"/>
      <c r="AP36" s="111"/>
      <c r="AQ36" s="112"/>
      <c r="AR36" s="110"/>
      <c r="AS36" s="111"/>
      <c r="AT36" s="112"/>
      <c r="AU36" s="177">
        <f t="shared" si="6"/>
        <v>0</v>
      </c>
      <c r="AV36" s="178"/>
      <c r="AW36" s="179">
        <f t="shared" si="1"/>
        <v>0</v>
      </c>
      <c r="AX36" s="180"/>
      <c r="AY36" s="181"/>
      <c r="AZ36" s="182"/>
      <c r="BA36" s="182"/>
      <c r="BB36" s="182"/>
      <c r="BC36" s="182"/>
      <c r="BD36" s="183"/>
    </row>
    <row r="37" spans="2:56" ht="39.950000000000003" customHeight="1" x14ac:dyDescent="0.4">
      <c r="B37" s="65">
        <f t="shared" si="4"/>
        <v>25</v>
      </c>
      <c r="C37" s="167"/>
      <c r="D37" s="168"/>
      <c r="E37" s="169"/>
      <c r="F37" s="170"/>
      <c r="G37" s="171"/>
      <c r="H37" s="172"/>
      <c r="I37" s="172"/>
      <c r="J37" s="172"/>
      <c r="K37" s="173"/>
      <c r="L37" s="174"/>
      <c r="M37" s="175"/>
      <c r="N37" s="175"/>
      <c r="O37" s="176"/>
      <c r="P37" s="110"/>
      <c r="Q37" s="111"/>
      <c r="R37" s="111"/>
      <c r="S37" s="111"/>
      <c r="T37" s="111"/>
      <c r="U37" s="111"/>
      <c r="V37" s="112"/>
      <c r="W37" s="110"/>
      <c r="X37" s="111"/>
      <c r="Y37" s="111"/>
      <c r="Z37" s="111"/>
      <c r="AA37" s="111"/>
      <c r="AB37" s="111"/>
      <c r="AC37" s="112"/>
      <c r="AD37" s="110"/>
      <c r="AE37" s="111"/>
      <c r="AF37" s="111"/>
      <c r="AG37" s="111"/>
      <c r="AH37" s="111"/>
      <c r="AI37" s="111"/>
      <c r="AJ37" s="112"/>
      <c r="AK37" s="110"/>
      <c r="AL37" s="111"/>
      <c r="AM37" s="111"/>
      <c r="AN37" s="111"/>
      <c r="AO37" s="111"/>
      <c r="AP37" s="111"/>
      <c r="AQ37" s="112"/>
      <c r="AR37" s="110"/>
      <c r="AS37" s="111"/>
      <c r="AT37" s="112"/>
      <c r="AU37" s="177">
        <f t="shared" si="6"/>
        <v>0</v>
      </c>
      <c r="AV37" s="178"/>
      <c r="AW37" s="179">
        <f t="shared" si="1"/>
        <v>0</v>
      </c>
      <c r="AX37" s="180"/>
      <c r="AY37" s="181"/>
      <c r="AZ37" s="182"/>
      <c r="BA37" s="182"/>
      <c r="BB37" s="182"/>
      <c r="BC37" s="182"/>
      <c r="BD37" s="183"/>
    </row>
    <row r="38" spans="2:56" ht="39.950000000000003" customHeight="1" x14ac:dyDescent="0.4">
      <c r="B38" s="65">
        <f t="shared" si="4"/>
        <v>26</v>
      </c>
      <c r="C38" s="167"/>
      <c r="D38" s="168"/>
      <c r="E38" s="169"/>
      <c r="F38" s="170"/>
      <c r="G38" s="171"/>
      <c r="H38" s="172"/>
      <c r="I38" s="172"/>
      <c r="J38" s="172"/>
      <c r="K38" s="173"/>
      <c r="L38" s="174"/>
      <c r="M38" s="175"/>
      <c r="N38" s="175"/>
      <c r="O38" s="176"/>
      <c r="P38" s="110"/>
      <c r="Q38" s="111"/>
      <c r="R38" s="111"/>
      <c r="S38" s="111"/>
      <c r="T38" s="111"/>
      <c r="U38" s="111"/>
      <c r="V38" s="112"/>
      <c r="W38" s="110"/>
      <c r="X38" s="111"/>
      <c r="Y38" s="111"/>
      <c r="Z38" s="111"/>
      <c r="AA38" s="111"/>
      <c r="AB38" s="111"/>
      <c r="AC38" s="112"/>
      <c r="AD38" s="110"/>
      <c r="AE38" s="111"/>
      <c r="AF38" s="111"/>
      <c r="AG38" s="111"/>
      <c r="AH38" s="111"/>
      <c r="AI38" s="111"/>
      <c r="AJ38" s="112"/>
      <c r="AK38" s="110"/>
      <c r="AL38" s="111"/>
      <c r="AM38" s="111"/>
      <c r="AN38" s="111"/>
      <c r="AO38" s="111"/>
      <c r="AP38" s="111"/>
      <c r="AQ38" s="112"/>
      <c r="AR38" s="110"/>
      <c r="AS38" s="111"/>
      <c r="AT38" s="112"/>
      <c r="AU38" s="177">
        <f t="shared" si="6"/>
        <v>0</v>
      </c>
      <c r="AV38" s="178"/>
      <c r="AW38" s="179">
        <f t="shared" si="1"/>
        <v>0</v>
      </c>
      <c r="AX38" s="180"/>
      <c r="AY38" s="181"/>
      <c r="AZ38" s="182"/>
      <c r="BA38" s="182"/>
      <c r="BB38" s="182"/>
      <c r="BC38" s="182"/>
      <c r="BD38" s="183"/>
    </row>
    <row r="39" spans="2:56" ht="39.950000000000003" customHeight="1" x14ac:dyDescent="0.4">
      <c r="B39" s="65">
        <f t="shared" si="4"/>
        <v>27</v>
      </c>
      <c r="C39" s="167"/>
      <c r="D39" s="168"/>
      <c r="E39" s="169"/>
      <c r="F39" s="170"/>
      <c r="G39" s="171"/>
      <c r="H39" s="172"/>
      <c r="I39" s="172"/>
      <c r="J39" s="172"/>
      <c r="K39" s="173"/>
      <c r="L39" s="174"/>
      <c r="M39" s="175"/>
      <c r="N39" s="175"/>
      <c r="O39" s="176"/>
      <c r="P39" s="110"/>
      <c r="Q39" s="111"/>
      <c r="R39" s="111"/>
      <c r="S39" s="111"/>
      <c r="T39" s="111"/>
      <c r="U39" s="111"/>
      <c r="V39" s="112"/>
      <c r="W39" s="110"/>
      <c r="X39" s="111"/>
      <c r="Y39" s="111"/>
      <c r="Z39" s="111"/>
      <c r="AA39" s="111"/>
      <c r="AB39" s="111"/>
      <c r="AC39" s="112"/>
      <c r="AD39" s="110"/>
      <c r="AE39" s="111"/>
      <c r="AF39" s="111"/>
      <c r="AG39" s="111"/>
      <c r="AH39" s="111"/>
      <c r="AI39" s="111"/>
      <c r="AJ39" s="112"/>
      <c r="AK39" s="110"/>
      <c r="AL39" s="111"/>
      <c r="AM39" s="111"/>
      <c r="AN39" s="111"/>
      <c r="AO39" s="111"/>
      <c r="AP39" s="111"/>
      <c r="AQ39" s="112"/>
      <c r="AR39" s="110"/>
      <c r="AS39" s="111"/>
      <c r="AT39" s="112"/>
      <c r="AU39" s="177">
        <f t="shared" si="6"/>
        <v>0</v>
      </c>
      <c r="AV39" s="178"/>
      <c r="AW39" s="179">
        <f t="shared" si="1"/>
        <v>0</v>
      </c>
      <c r="AX39" s="180"/>
      <c r="AY39" s="181"/>
      <c r="AZ39" s="182"/>
      <c r="BA39" s="182"/>
      <c r="BB39" s="182"/>
      <c r="BC39" s="182"/>
      <c r="BD39" s="183"/>
    </row>
    <row r="40" spans="2:56" ht="39.950000000000003" customHeight="1" x14ac:dyDescent="0.4">
      <c r="B40" s="65">
        <f t="shared" si="4"/>
        <v>28</v>
      </c>
      <c r="C40" s="167"/>
      <c r="D40" s="168"/>
      <c r="E40" s="169"/>
      <c r="F40" s="170"/>
      <c r="G40" s="171"/>
      <c r="H40" s="172"/>
      <c r="I40" s="172"/>
      <c r="J40" s="172"/>
      <c r="K40" s="173"/>
      <c r="L40" s="174"/>
      <c r="M40" s="175"/>
      <c r="N40" s="175"/>
      <c r="O40" s="176"/>
      <c r="P40" s="116"/>
      <c r="Q40" s="117"/>
      <c r="R40" s="117"/>
      <c r="S40" s="117"/>
      <c r="T40" s="117"/>
      <c r="U40" s="117"/>
      <c r="V40" s="118"/>
      <c r="W40" s="116"/>
      <c r="X40" s="117"/>
      <c r="Y40" s="117"/>
      <c r="Z40" s="117"/>
      <c r="AA40" s="117"/>
      <c r="AB40" s="117"/>
      <c r="AC40" s="118"/>
      <c r="AD40" s="116"/>
      <c r="AE40" s="117"/>
      <c r="AF40" s="117"/>
      <c r="AG40" s="117"/>
      <c r="AH40" s="117"/>
      <c r="AI40" s="117"/>
      <c r="AJ40" s="118"/>
      <c r="AK40" s="116"/>
      <c r="AL40" s="117"/>
      <c r="AM40" s="117"/>
      <c r="AN40" s="117"/>
      <c r="AO40" s="117"/>
      <c r="AP40" s="117"/>
      <c r="AQ40" s="118"/>
      <c r="AR40" s="116"/>
      <c r="AS40" s="117"/>
      <c r="AT40" s="118"/>
      <c r="AU40" s="177">
        <f t="shared" si="6"/>
        <v>0</v>
      </c>
      <c r="AV40" s="178"/>
      <c r="AW40" s="179">
        <f t="shared" si="1"/>
        <v>0</v>
      </c>
      <c r="AX40" s="180"/>
      <c r="AY40" s="181"/>
      <c r="AZ40" s="182"/>
      <c r="BA40" s="182"/>
      <c r="BB40" s="182"/>
      <c r="BC40" s="182"/>
      <c r="BD40" s="183"/>
    </row>
    <row r="41" spans="2:56" ht="39.950000000000003" customHeight="1" x14ac:dyDescent="0.4">
      <c r="B41" s="65">
        <f t="shared" si="4"/>
        <v>29</v>
      </c>
      <c r="C41" s="167"/>
      <c r="D41" s="168"/>
      <c r="E41" s="169"/>
      <c r="F41" s="170"/>
      <c r="G41" s="171"/>
      <c r="H41" s="172"/>
      <c r="I41" s="172"/>
      <c r="J41" s="172"/>
      <c r="K41" s="173"/>
      <c r="L41" s="174"/>
      <c r="M41" s="175"/>
      <c r="N41" s="175"/>
      <c r="O41" s="176"/>
      <c r="P41" s="110"/>
      <c r="Q41" s="111"/>
      <c r="R41" s="111"/>
      <c r="S41" s="111"/>
      <c r="T41" s="111"/>
      <c r="U41" s="111"/>
      <c r="V41" s="112"/>
      <c r="W41" s="110"/>
      <c r="X41" s="111"/>
      <c r="Y41" s="111"/>
      <c r="Z41" s="111"/>
      <c r="AA41" s="111"/>
      <c r="AB41" s="111"/>
      <c r="AC41" s="112"/>
      <c r="AD41" s="110"/>
      <c r="AE41" s="111"/>
      <c r="AF41" s="111"/>
      <c r="AG41" s="111"/>
      <c r="AH41" s="111"/>
      <c r="AI41" s="111"/>
      <c r="AJ41" s="112"/>
      <c r="AK41" s="110"/>
      <c r="AL41" s="111"/>
      <c r="AM41" s="111"/>
      <c r="AN41" s="111"/>
      <c r="AO41" s="111"/>
      <c r="AP41" s="111"/>
      <c r="AQ41" s="112"/>
      <c r="AR41" s="110"/>
      <c r="AS41" s="111"/>
      <c r="AT41" s="112"/>
      <c r="AU41" s="177">
        <f t="shared" si="6"/>
        <v>0</v>
      </c>
      <c r="AV41" s="178"/>
      <c r="AW41" s="179">
        <f t="shared" si="1"/>
        <v>0</v>
      </c>
      <c r="AX41" s="180"/>
      <c r="AY41" s="181"/>
      <c r="AZ41" s="182"/>
      <c r="BA41" s="182"/>
      <c r="BB41" s="182"/>
      <c r="BC41" s="182"/>
      <c r="BD41" s="183"/>
    </row>
    <row r="42" spans="2:56" ht="39.950000000000003" customHeight="1" x14ac:dyDescent="0.4">
      <c r="B42" s="65">
        <f t="shared" si="4"/>
        <v>30</v>
      </c>
      <c r="C42" s="167"/>
      <c r="D42" s="168"/>
      <c r="E42" s="169"/>
      <c r="F42" s="170"/>
      <c r="G42" s="171"/>
      <c r="H42" s="172"/>
      <c r="I42" s="172"/>
      <c r="J42" s="172"/>
      <c r="K42" s="173"/>
      <c r="L42" s="174"/>
      <c r="M42" s="175"/>
      <c r="N42" s="175"/>
      <c r="O42" s="176"/>
      <c r="P42" s="110"/>
      <c r="Q42" s="111"/>
      <c r="R42" s="111"/>
      <c r="S42" s="111"/>
      <c r="T42" s="111"/>
      <c r="U42" s="111"/>
      <c r="V42" s="112"/>
      <c r="W42" s="110"/>
      <c r="X42" s="111"/>
      <c r="Y42" s="111"/>
      <c r="Z42" s="111"/>
      <c r="AA42" s="111"/>
      <c r="AB42" s="111"/>
      <c r="AC42" s="112"/>
      <c r="AD42" s="110"/>
      <c r="AE42" s="111"/>
      <c r="AF42" s="111"/>
      <c r="AG42" s="111"/>
      <c r="AH42" s="111"/>
      <c r="AI42" s="111"/>
      <c r="AJ42" s="112"/>
      <c r="AK42" s="110"/>
      <c r="AL42" s="111"/>
      <c r="AM42" s="111"/>
      <c r="AN42" s="111"/>
      <c r="AO42" s="111"/>
      <c r="AP42" s="111"/>
      <c r="AQ42" s="112"/>
      <c r="AR42" s="110"/>
      <c r="AS42" s="111"/>
      <c r="AT42" s="112"/>
      <c r="AU42" s="177">
        <f t="shared" si="6"/>
        <v>0</v>
      </c>
      <c r="AV42" s="178"/>
      <c r="AW42" s="179">
        <f t="shared" si="1"/>
        <v>0</v>
      </c>
      <c r="AX42" s="180"/>
      <c r="AY42" s="181"/>
      <c r="AZ42" s="182"/>
      <c r="BA42" s="182"/>
      <c r="BB42" s="182"/>
      <c r="BC42" s="182"/>
      <c r="BD42" s="183"/>
    </row>
    <row r="43" spans="2:56" ht="39.950000000000003" customHeight="1" x14ac:dyDescent="0.4">
      <c r="B43" s="65">
        <f t="shared" si="4"/>
        <v>31</v>
      </c>
      <c r="C43" s="167"/>
      <c r="D43" s="168"/>
      <c r="E43" s="169"/>
      <c r="F43" s="170"/>
      <c r="G43" s="171"/>
      <c r="H43" s="172"/>
      <c r="I43" s="172"/>
      <c r="J43" s="172"/>
      <c r="K43" s="173"/>
      <c r="L43" s="174"/>
      <c r="M43" s="175"/>
      <c r="N43" s="175"/>
      <c r="O43" s="176"/>
      <c r="P43" s="110"/>
      <c r="Q43" s="111"/>
      <c r="R43" s="111"/>
      <c r="S43" s="111"/>
      <c r="T43" s="111"/>
      <c r="U43" s="111"/>
      <c r="V43" s="112"/>
      <c r="W43" s="110"/>
      <c r="X43" s="111"/>
      <c r="Y43" s="111"/>
      <c r="Z43" s="111"/>
      <c r="AA43" s="111"/>
      <c r="AB43" s="111"/>
      <c r="AC43" s="112"/>
      <c r="AD43" s="110"/>
      <c r="AE43" s="111"/>
      <c r="AF43" s="111"/>
      <c r="AG43" s="111"/>
      <c r="AH43" s="111"/>
      <c r="AI43" s="111"/>
      <c r="AJ43" s="112"/>
      <c r="AK43" s="110"/>
      <c r="AL43" s="111"/>
      <c r="AM43" s="111"/>
      <c r="AN43" s="111"/>
      <c r="AO43" s="111"/>
      <c r="AP43" s="111"/>
      <c r="AQ43" s="112"/>
      <c r="AR43" s="110"/>
      <c r="AS43" s="111"/>
      <c r="AT43" s="112"/>
      <c r="AU43" s="177">
        <f t="shared" si="6"/>
        <v>0</v>
      </c>
      <c r="AV43" s="178"/>
      <c r="AW43" s="179">
        <f t="shared" si="1"/>
        <v>0</v>
      </c>
      <c r="AX43" s="180"/>
      <c r="AY43" s="181"/>
      <c r="AZ43" s="182"/>
      <c r="BA43" s="182"/>
      <c r="BB43" s="182"/>
      <c r="BC43" s="182"/>
      <c r="BD43" s="183"/>
    </row>
    <row r="44" spans="2:56" ht="39.950000000000003" customHeight="1" x14ac:dyDescent="0.4">
      <c r="B44" s="65">
        <f t="shared" si="4"/>
        <v>32</v>
      </c>
      <c r="C44" s="167"/>
      <c r="D44" s="168"/>
      <c r="E44" s="169"/>
      <c r="F44" s="170"/>
      <c r="G44" s="171"/>
      <c r="H44" s="172"/>
      <c r="I44" s="172"/>
      <c r="J44" s="172"/>
      <c r="K44" s="173"/>
      <c r="L44" s="174"/>
      <c r="M44" s="175"/>
      <c r="N44" s="175"/>
      <c r="O44" s="176"/>
      <c r="P44" s="110"/>
      <c r="Q44" s="111"/>
      <c r="R44" s="111"/>
      <c r="S44" s="111"/>
      <c r="T44" s="111"/>
      <c r="U44" s="111"/>
      <c r="V44" s="112"/>
      <c r="W44" s="110"/>
      <c r="X44" s="111"/>
      <c r="Y44" s="111"/>
      <c r="Z44" s="111"/>
      <c r="AA44" s="111"/>
      <c r="AB44" s="111"/>
      <c r="AC44" s="112"/>
      <c r="AD44" s="110"/>
      <c r="AE44" s="111"/>
      <c r="AF44" s="111"/>
      <c r="AG44" s="111"/>
      <c r="AH44" s="111"/>
      <c r="AI44" s="111"/>
      <c r="AJ44" s="112"/>
      <c r="AK44" s="110"/>
      <c r="AL44" s="111"/>
      <c r="AM44" s="111"/>
      <c r="AN44" s="111"/>
      <c r="AO44" s="111"/>
      <c r="AP44" s="111"/>
      <c r="AQ44" s="112"/>
      <c r="AR44" s="110"/>
      <c r="AS44" s="111"/>
      <c r="AT44" s="112"/>
      <c r="AU44" s="177">
        <f t="shared" si="6"/>
        <v>0</v>
      </c>
      <c r="AV44" s="178"/>
      <c r="AW44" s="179">
        <f t="shared" si="1"/>
        <v>0</v>
      </c>
      <c r="AX44" s="180"/>
      <c r="AY44" s="181"/>
      <c r="AZ44" s="182"/>
      <c r="BA44" s="182"/>
      <c r="BB44" s="182"/>
      <c r="BC44" s="182"/>
      <c r="BD44" s="183"/>
    </row>
    <row r="45" spans="2:56" ht="39.950000000000003" customHeight="1" x14ac:dyDescent="0.4">
      <c r="B45" s="65">
        <f t="shared" si="4"/>
        <v>33</v>
      </c>
      <c r="C45" s="167"/>
      <c r="D45" s="168"/>
      <c r="E45" s="169"/>
      <c r="F45" s="170"/>
      <c r="G45" s="171"/>
      <c r="H45" s="172"/>
      <c r="I45" s="172"/>
      <c r="J45" s="172"/>
      <c r="K45" s="173"/>
      <c r="L45" s="174"/>
      <c r="M45" s="175"/>
      <c r="N45" s="175"/>
      <c r="O45" s="176"/>
      <c r="P45" s="110"/>
      <c r="Q45" s="111"/>
      <c r="R45" s="111"/>
      <c r="S45" s="111"/>
      <c r="T45" s="111"/>
      <c r="U45" s="111"/>
      <c r="V45" s="112"/>
      <c r="W45" s="110"/>
      <c r="X45" s="111"/>
      <c r="Y45" s="111"/>
      <c r="Z45" s="111"/>
      <c r="AA45" s="111"/>
      <c r="AB45" s="111"/>
      <c r="AC45" s="112"/>
      <c r="AD45" s="110"/>
      <c r="AE45" s="111"/>
      <c r="AF45" s="111"/>
      <c r="AG45" s="111"/>
      <c r="AH45" s="111"/>
      <c r="AI45" s="111"/>
      <c r="AJ45" s="112"/>
      <c r="AK45" s="110"/>
      <c r="AL45" s="111"/>
      <c r="AM45" s="111"/>
      <c r="AN45" s="111"/>
      <c r="AO45" s="111"/>
      <c r="AP45" s="111"/>
      <c r="AQ45" s="112"/>
      <c r="AR45" s="110"/>
      <c r="AS45" s="111"/>
      <c r="AT45" s="112"/>
      <c r="AU45" s="177">
        <f t="shared" si="6"/>
        <v>0</v>
      </c>
      <c r="AV45" s="178"/>
      <c r="AW45" s="179">
        <f t="shared" ref="AW45:AW76" si="7">IF($AZ$3="４週",AU45/4,IF($AZ$3="暦月",AU45/($AZ$6/7),""))</f>
        <v>0</v>
      </c>
      <c r="AX45" s="180"/>
      <c r="AY45" s="181"/>
      <c r="AZ45" s="182"/>
      <c r="BA45" s="182"/>
      <c r="BB45" s="182"/>
      <c r="BC45" s="182"/>
      <c r="BD45" s="183"/>
    </row>
    <row r="46" spans="2:56" ht="39.950000000000003" customHeight="1" x14ac:dyDescent="0.4">
      <c r="B46" s="65">
        <f t="shared" si="4"/>
        <v>34</v>
      </c>
      <c r="C46" s="167"/>
      <c r="D46" s="168"/>
      <c r="E46" s="169"/>
      <c r="F46" s="170"/>
      <c r="G46" s="171"/>
      <c r="H46" s="172"/>
      <c r="I46" s="172"/>
      <c r="J46" s="172"/>
      <c r="K46" s="173"/>
      <c r="L46" s="174"/>
      <c r="M46" s="175"/>
      <c r="N46" s="175"/>
      <c r="O46" s="176"/>
      <c r="P46" s="110"/>
      <c r="Q46" s="111"/>
      <c r="R46" s="111"/>
      <c r="S46" s="111"/>
      <c r="T46" s="111"/>
      <c r="U46" s="111"/>
      <c r="V46" s="112"/>
      <c r="W46" s="110"/>
      <c r="X46" s="111"/>
      <c r="Y46" s="111"/>
      <c r="Z46" s="111"/>
      <c r="AA46" s="111"/>
      <c r="AB46" s="111"/>
      <c r="AC46" s="112"/>
      <c r="AD46" s="110"/>
      <c r="AE46" s="111"/>
      <c r="AF46" s="111"/>
      <c r="AG46" s="111"/>
      <c r="AH46" s="111"/>
      <c r="AI46" s="111"/>
      <c r="AJ46" s="112"/>
      <c r="AK46" s="110"/>
      <c r="AL46" s="111"/>
      <c r="AM46" s="111"/>
      <c r="AN46" s="111"/>
      <c r="AO46" s="111"/>
      <c r="AP46" s="111"/>
      <c r="AQ46" s="112"/>
      <c r="AR46" s="110"/>
      <c r="AS46" s="111"/>
      <c r="AT46" s="112"/>
      <c r="AU46" s="177">
        <f t="shared" si="6"/>
        <v>0</v>
      </c>
      <c r="AV46" s="178"/>
      <c r="AW46" s="179">
        <f t="shared" si="7"/>
        <v>0</v>
      </c>
      <c r="AX46" s="180"/>
      <c r="AY46" s="181"/>
      <c r="AZ46" s="182"/>
      <c r="BA46" s="182"/>
      <c r="BB46" s="182"/>
      <c r="BC46" s="182"/>
      <c r="BD46" s="183"/>
    </row>
    <row r="47" spans="2:56" ht="39.950000000000003" customHeight="1" x14ac:dyDescent="0.4">
      <c r="B47" s="65">
        <f t="shared" si="4"/>
        <v>35</v>
      </c>
      <c r="C47" s="167"/>
      <c r="D47" s="168"/>
      <c r="E47" s="169"/>
      <c r="F47" s="170"/>
      <c r="G47" s="171"/>
      <c r="H47" s="172"/>
      <c r="I47" s="172"/>
      <c r="J47" s="172"/>
      <c r="K47" s="173"/>
      <c r="L47" s="174"/>
      <c r="M47" s="175"/>
      <c r="N47" s="175"/>
      <c r="O47" s="176"/>
      <c r="P47" s="110"/>
      <c r="Q47" s="111"/>
      <c r="R47" s="111"/>
      <c r="S47" s="111"/>
      <c r="T47" s="111"/>
      <c r="U47" s="111"/>
      <c r="V47" s="112"/>
      <c r="W47" s="110"/>
      <c r="X47" s="111"/>
      <c r="Y47" s="111"/>
      <c r="Z47" s="111"/>
      <c r="AA47" s="111"/>
      <c r="AB47" s="111"/>
      <c r="AC47" s="112"/>
      <c r="AD47" s="110"/>
      <c r="AE47" s="111"/>
      <c r="AF47" s="111"/>
      <c r="AG47" s="111"/>
      <c r="AH47" s="111"/>
      <c r="AI47" s="111"/>
      <c r="AJ47" s="112"/>
      <c r="AK47" s="110"/>
      <c r="AL47" s="111"/>
      <c r="AM47" s="111"/>
      <c r="AN47" s="111"/>
      <c r="AO47" s="111"/>
      <c r="AP47" s="111"/>
      <c r="AQ47" s="112"/>
      <c r="AR47" s="110"/>
      <c r="AS47" s="111"/>
      <c r="AT47" s="112"/>
      <c r="AU47" s="177">
        <f t="shared" si="6"/>
        <v>0</v>
      </c>
      <c r="AV47" s="178"/>
      <c r="AW47" s="179">
        <f t="shared" si="7"/>
        <v>0</v>
      </c>
      <c r="AX47" s="180"/>
      <c r="AY47" s="181"/>
      <c r="AZ47" s="182"/>
      <c r="BA47" s="182"/>
      <c r="BB47" s="182"/>
      <c r="BC47" s="182"/>
      <c r="BD47" s="183"/>
    </row>
    <row r="48" spans="2:56" ht="39.950000000000003" customHeight="1" x14ac:dyDescent="0.4">
      <c r="B48" s="65">
        <f t="shared" si="4"/>
        <v>36</v>
      </c>
      <c r="C48" s="167"/>
      <c r="D48" s="168"/>
      <c r="E48" s="169"/>
      <c r="F48" s="170"/>
      <c r="G48" s="171"/>
      <c r="H48" s="172"/>
      <c r="I48" s="172"/>
      <c r="J48" s="172"/>
      <c r="K48" s="173"/>
      <c r="L48" s="174"/>
      <c r="M48" s="175"/>
      <c r="N48" s="175"/>
      <c r="O48" s="176"/>
      <c r="P48" s="110"/>
      <c r="Q48" s="111"/>
      <c r="R48" s="111"/>
      <c r="S48" s="111"/>
      <c r="T48" s="111"/>
      <c r="U48" s="111"/>
      <c r="V48" s="112"/>
      <c r="W48" s="110"/>
      <c r="X48" s="111"/>
      <c r="Y48" s="111"/>
      <c r="Z48" s="111"/>
      <c r="AA48" s="111"/>
      <c r="AB48" s="111"/>
      <c r="AC48" s="112"/>
      <c r="AD48" s="110"/>
      <c r="AE48" s="111"/>
      <c r="AF48" s="111"/>
      <c r="AG48" s="111"/>
      <c r="AH48" s="111"/>
      <c r="AI48" s="111"/>
      <c r="AJ48" s="112"/>
      <c r="AK48" s="110"/>
      <c r="AL48" s="111"/>
      <c r="AM48" s="111"/>
      <c r="AN48" s="111"/>
      <c r="AO48" s="111"/>
      <c r="AP48" s="111"/>
      <c r="AQ48" s="112"/>
      <c r="AR48" s="110"/>
      <c r="AS48" s="111"/>
      <c r="AT48" s="112"/>
      <c r="AU48" s="177">
        <f t="shared" si="6"/>
        <v>0</v>
      </c>
      <c r="AV48" s="178"/>
      <c r="AW48" s="179">
        <f t="shared" si="7"/>
        <v>0</v>
      </c>
      <c r="AX48" s="180"/>
      <c r="AY48" s="181"/>
      <c r="AZ48" s="182"/>
      <c r="BA48" s="182"/>
      <c r="BB48" s="182"/>
      <c r="BC48" s="182"/>
      <c r="BD48" s="183"/>
    </row>
    <row r="49" spans="2:56" ht="39.950000000000003" customHeight="1" x14ac:dyDescent="0.4">
      <c r="B49" s="65">
        <f t="shared" si="4"/>
        <v>37</v>
      </c>
      <c r="C49" s="167"/>
      <c r="D49" s="168"/>
      <c r="E49" s="169"/>
      <c r="F49" s="170"/>
      <c r="G49" s="171"/>
      <c r="H49" s="172"/>
      <c r="I49" s="172"/>
      <c r="J49" s="172"/>
      <c r="K49" s="173"/>
      <c r="L49" s="174"/>
      <c r="M49" s="175"/>
      <c r="N49" s="175"/>
      <c r="O49" s="176"/>
      <c r="P49" s="110"/>
      <c r="Q49" s="111"/>
      <c r="R49" s="111"/>
      <c r="S49" s="111"/>
      <c r="T49" s="111"/>
      <c r="U49" s="111"/>
      <c r="V49" s="112"/>
      <c r="W49" s="110"/>
      <c r="X49" s="111"/>
      <c r="Y49" s="111"/>
      <c r="Z49" s="111"/>
      <c r="AA49" s="111"/>
      <c r="AB49" s="111"/>
      <c r="AC49" s="112"/>
      <c r="AD49" s="110"/>
      <c r="AE49" s="111"/>
      <c r="AF49" s="111"/>
      <c r="AG49" s="111"/>
      <c r="AH49" s="111"/>
      <c r="AI49" s="111"/>
      <c r="AJ49" s="112"/>
      <c r="AK49" s="110"/>
      <c r="AL49" s="111"/>
      <c r="AM49" s="111"/>
      <c r="AN49" s="111"/>
      <c r="AO49" s="111"/>
      <c r="AP49" s="111"/>
      <c r="AQ49" s="112"/>
      <c r="AR49" s="110"/>
      <c r="AS49" s="111"/>
      <c r="AT49" s="112"/>
      <c r="AU49" s="177">
        <f t="shared" si="6"/>
        <v>0</v>
      </c>
      <c r="AV49" s="178"/>
      <c r="AW49" s="179">
        <f t="shared" si="7"/>
        <v>0</v>
      </c>
      <c r="AX49" s="180"/>
      <c r="AY49" s="181"/>
      <c r="AZ49" s="182"/>
      <c r="BA49" s="182"/>
      <c r="BB49" s="182"/>
      <c r="BC49" s="182"/>
      <c r="BD49" s="183"/>
    </row>
    <row r="50" spans="2:56" ht="39.950000000000003" customHeight="1" x14ac:dyDescent="0.4">
      <c r="B50" s="65">
        <f t="shared" si="4"/>
        <v>38</v>
      </c>
      <c r="C50" s="167"/>
      <c r="D50" s="168"/>
      <c r="E50" s="169"/>
      <c r="F50" s="170"/>
      <c r="G50" s="171"/>
      <c r="H50" s="172"/>
      <c r="I50" s="172"/>
      <c r="J50" s="172"/>
      <c r="K50" s="173"/>
      <c r="L50" s="174"/>
      <c r="M50" s="175"/>
      <c r="N50" s="175"/>
      <c r="O50" s="176"/>
      <c r="P50" s="110"/>
      <c r="Q50" s="111"/>
      <c r="R50" s="111"/>
      <c r="S50" s="111"/>
      <c r="T50" s="111"/>
      <c r="U50" s="111"/>
      <c r="V50" s="112"/>
      <c r="W50" s="110"/>
      <c r="X50" s="111"/>
      <c r="Y50" s="111"/>
      <c r="Z50" s="111"/>
      <c r="AA50" s="111"/>
      <c r="AB50" s="111"/>
      <c r="AC50" s="112"/>
      <c r="AD50" s="110"/>
      <c r="AE50" s="111"/>
      <c r="AF50" s="111"/>
      <c r="AG50" s="111"/>
      <c r="AH50" s="111"/>
      <c r="AI50" s="111"/>
      <c r="AJ50" s="112"/>
      <c r="AK50" s="110"/>
      <c r="AL50" s="111"/>
      <c r="AM50" s="111"/>
      <c r="AN50" s="111"/>
      <c r="AO50" s="111"/>
      <c r="AP50" s="111"/>
      <c r="AQ50" s="112"/>
      <c r="AR50" s="110"/>
      <c r="AS50" s="111"/>
      <c r="AT50" s="112"/>
      <c r="AU50" s="177">
        <f t="shared" si="6"/>
        <v>0</v>
      </c>
      <c r="AV50" s="178"/>
      <c r="AW50" s="179">
        <f t="shared" si="7"/>
        <v>0</v>
      </c>
      <c r="AX50" s="180"/>
      <c r="AY50" s="181"/>
      <c r="AZ50" s="182"/>
      <c r="BA50" s="182"/>
      <c r="BB50" s="182"/>
      <c r="BC50" s="182"/>
      <c r="BD50" s="183"/>
    </row>
    <row r="51" spans="2:56" ht="39.950000000000003" customHeight="1" x14ac:dyDescent="0.4">
      <c r="B51" s="65">
        <f t="shared" si="4"/>
        <v>39</v>
      </c>
      <c r="C51" s="167"/>
      <c r="D51" s="168"/>
      <c r="E51" s="169"/>
      <c r="F51" s="170"/>
      <c r="G51" s="171"/>
      <c r="H51" s="172"/>
      <c r="I51" s="172"/>
      <c r="J51" s="172"/>
      <c r="K51" s="173"/>
      <c r="L51" s="174"/>
      <c r="M51" s="175"/>
      <c r="N51" s="175"/>
      <c r="O51" s="176"/>
      <c r="P51" s="110"/>
      <c r="Q51" s="111"/>
      <c r="R51" s="111"/>
      <c r="S51" s="111"/>
      <c r="T51" s="111"/>
      <c r="U51" s="111"/>
      <c r="V51" s="112"/>
      <c r="W51" s="110"/>
      <c r="X51" s="111"/>
      <c r="Y51" s="111"/>
      <c r="Z51" s="111"/>
      <c r="AA51" s="111"/>
      <c r="AB51" s="111"/>
      <c r="AC51" s="112"/>
      <c r="AD51" s="110"/>
      <c r="AE51" s="111"/>
      <c r="AF51" s="111"/>
      <c r="AG51" s="111"/>
      <c r="AH51" s="111"/>
      <c r="AI51" s="111"/>
      <c r="AJ51" s="112"/>
      <c r="AK51" s="110"/>
      <c r="AL51" s="111"/>
      <c r="AM51" s="111"/>
      <c r="AN51" s="111"/>
      <c r="AO51" s="111"/>
      <c r="AP51" s="111"/>
      <c r="AQ51" s="112"/>
      <c r="AR51" s="110"/>
      <c r="AS51" s="111"/>
      <c r="AT51" s="112"/>
      <c r="AU51" s="177">
        <f t="shared" si="6"/>
        <v>0</v>
      </c>
      <c r="AV51" s="178"/>
      <c r="AW51" s="179">
        <f t="shared" si="7"/>
        <v>0</v>
      </c>
      <c r="AX51" s="180"/>
      <c r="AY51" s="181"/>
      <c r="AZ51" s="182"/>
      <c r="BA51" s="182"/>
      <c r="BB51" s="182"/>
      <c r="BC51" s="182"/>
      <c r="BD51" s="183"/>
    </row>
    <row r="52" spans="2:56" ht="39.950000000000003" customHeight="1" x14ac:dyDescent="0.4">
      <c r="B52" s="65">
        <f t="shared" si="4"/>
        <v>40</v>
      </c>
      <c r="C52" s="167"/>
      <c r="D52" s="168"/>
      <c r="E52" s="169"/>
      <c r="F52" s="170"/>
      <c r="G52" s="171"/>
      <c r="H52" s="172"/>
      <c r="I52" s="172"/>
      <c r="J52" s="172"/>
      <c r="K52" s="173"/>
      <c r="L52" s="174"/>
      <c r="M52" s="175"/>
      <c r="N52" s="175"/>
      <c r="O52" s="176"/>
      <c r="P52" s="110"/>
      <c r="Q52" s="111"/>
      <c r="R52" s="111"/>
      <c r="S52" s="111"/>
      <c r="T52" s="111"/>
      <c r="U52" s="111"/>
      <c r="V52" s="112"/>
      <c r="W52" s="110"/>
      <c r="X52" s="111"/>
      <c r="Y52" s="111"/>
      <c r="Z52" s="111"/>
      <c r="AA52" s="111"/>
      <c r="AB52" s="111"/>
      <c r="AC52" s="112"/>
      <c r="AD52" s="110"/>
      <c r="AE52" s="111"/>
      <c r="AF52" s="111"/>
      <c r="AG52" s="111"/>
      <c r="AH52" s="111"/>
      <c r="AI52" s="111"/>
      <c r="AJ52" s="112"/>
      <c r="AK52" s="110"/>
      <c r="AL52" s="111"/>
      <c r="AM52" s="111"/>
      <c r="AN52" s="111"/>
      <c r="AO52" s="111"/>
      <c r="AP52" s="111"/>
      <c r="AQ52" s="112"/>
      <c r="AR52" s="110"/>
      <c r="AS52" s="111"/>
      <c r="AT52" s="112"/>
      <c r="AU52" s="177">
        <f t="shared" si="6"/>
        <v>0</v>
      </c>
      <c r="AV52" s="178"/>
      <c r="AW52" s="179">
        <f t="shared" si="7"/>
        <v>0</v>
      </c>
      <c r="AX52" s="180"/>
      <c r="AY52" s="181"/>
      <c r="AZ52" s="182"/>
      <c r="BA52" s="182"/>
      <c r="BB52" s="182"/>
      <c r="BC52" s="182"/>
      <c r="BD52" s="183"/>
    </row>
    <row r="53" spans="2:56" ht="39.950000000000003" customHeight="1" x14ac:dyDescent="0.4">
      <c r="B53" s="65">
        <f t="shared" si="4"/>
        <v>41</v>
      </c>
      <c r="C53" s="167"/>
      <c r="D53" s="168"/>
      <c r="E53" s="169"/>
      <c r="F53" s="170"/>
      <c r="G53" s="171"/>
      <c r="H53" s="172"/>
      <c r="I53" s="172"/>
      <c r="J53" s="172"/>
      <c r="K53" s="173"/>
      <c r="L53" s="174"/>
      <c r="M53" s="175"/>
      <c r="N53" s="175"/>
      <c r="O53" s="176"/>
      <c r="P53" s="110"/>
      <c r="Q53" s="111"/>
      <c r="R53" s="111"/>
      <c r="S53" s="111"/>
      <c r="T53" s="111"/>
      <c r="U53" s="111"/>
      <c r="V53" s="112"/>
      <c r="W53" s="110"/>
      <c r="X53" s="111"/>
      <c r="Y53" s="111"/>
      <c r="Z53" s="111"/>
      <c r="AA53" s="111"/>
      <c r="AB53" s="111"/>
      <c r="AC53" s="112"/>
      <c r="AD53" s="110"/>
      <c r="AE53" s="111"/>
      <c r="AF53" s="111"/>
      <c r="AG53" s="111"/>
      <c r="AH53" s="111"/>
      <c r="AI53" s="111"/>
      <c r="AJ53" s="112"/>
      <c r="AK53" s="110"/>
      <c r="AL53" s="111"/>
      <c r="AM53" s="111"/>
      <c r="AN53" s="111"/>
      <c r="AO53" s="111"/>
      <c r="AP53" s="111"/>
      <c r="AQ53" s="112"/>
      <c r="AR53" s="110"/>
      <c r="AS53" s="111"/>
      <c r="AT53" s="112"/>
      <c r="AU53" s="177">
        <f t="shared" si="6"/>
        <v>0</v>
      </c>
      <c r="AV53" s="178"/>
      <c r="AW53" s="179">
        <f t="shared" si="7"/>
        <v>0</v>
      </c>
      <c r="AX53" s="180"/>
      <c r="AY53" s="181"/>
      <c r="AZ53" s="182"/>
      <c r="BA53" s="182"/>
      <c r="BB53" s="182"/>
      <c r="BC53" s="182"/>
      <c r="BD53" s="183"/>
    </row>
    <row r="54" spans="2:56" ht="39.950000000000003" customHeight="1" x14ac:dyDescent="0.4">
      <c r="B54" s="65">
        <f t="shared" si="4"/>
        <v>42</v>
      </c>
      <c r="C54" s="167"/>
      <c r="D54" s="168"/>
      <c r="E54" s="169"/>
      <c r="F54" s="170"/>
      <c r="G54" s="171"/>
      <c r="H54" s="172"/>
      <c r="I54" s="172"/>
      <c r="J54" s="172"/>
      <c r="K54" s="173"/>
      <c r="L54" s="174"/>
      <c r="M54" s="175"/>
      <c r="N54" s="175"/>
      <c r="O54" s="176"/>
      <c r="P54" s="110"/>
      <c r="Q54" s="111"/>
      <c r="R54" s="111"/>
      <c r="S54" s="111"/>
      <c r="T54" s="111"/>
      <c r="U54" s="111"/>
      <c r="V54" s="112"/>
      <c r="W54" s="110"/>
      <c r="X54" s="111"/>
      <c r="Y54" s="111"/>
      <c r="Z54" s="111"/>
      <c r="AA54" s="111"/>
      <c r="AB54" s="111"/>
      <c r="AC54" s="112"/>
      <c r="AD54" s="110"/>
      <c r="AE54" s="111"/>
      <c r="AF54" s="111"/>
      <c r="AG54" s="111"/>
      <c r="AH54" s="111"/>
      <c r="AI54" s="111"/>
      <c r="AJ54" s="112"/>
      <c r="AK54" s="110"/>
      <c r="AL54" s="111"/>
      <c r="AM54" s="111"/>
      <c r="AN54" s="111"/>
      <c r="AO54" s="111"/>
      <c r="AP54" s="111"/>
      <c r="AQ54" s="112"/>
      <c r="AR54" s="110"/>
      <c r="AS54" s="111"/>
      <c r="AT54" s="112"/>
      <c r="AU54" s="177">
        <f t="shared" si="6"/>
        <v>0</v>
      </c>
      <c r="AV54" s="178"/>
      <c r="AW54" s="179">
        <f t="shared" si="7"/>
        <v>0</v>
      </c>
      <c r="AX54" s="180"/>
      <c r="AY54" s="181"/>
      <c r="AZ54" s="182"/>
      <c r="BA54" s="182"/>
      <c r="BB54" s="182"/>
      <c r="BC54" s="182"/>
      <c r="BD54" s="183"/>
    </row>
    <row r="55" spans="2:56" ht="39.950000000000003" customHeight="1" x14ac:dyDescent="0.4">
      <c r="B55" s="65">
        <f t="shared" si="4"/>
        <v>43</v>
      </c>
      <c r="C55" s="167"/>
      <c r="D55" s="168"/>
      <c r="E55" s="169"/>
      <c r="F55" s="170"/>
      <c r="G55" s="171"/>
      <c r="H55" s="172"/>
      <c r="I55" s="172"/>
      <c r="J55" s="172"/>
      <c r="K55" s="173"/>
      <c r="L55" s="174"/>
      <c r="M55" s="175"/>
      <c r="N55" s="175"/>
      <c r="O55" s="176"/>
      <c r="P55" s="110"/>
      <c r="Q55" s="111"/>
      <c r="R55" s="111"/>
      <c r="S55" s="111"/>
      <c r="T55" s="111"/>
      <c r="U55" s="111"/>
      <c r="V55" s="112"/>
      <c r="W55" s="110"/>
      <c r="X55" s="111"/>
      <c r="Y55" s="111"/>
      <c r="Z55" s="111"/>
      <c r="AA55" s="111"/>
      <c r="AB55" s="111"/>
      <c r="AC55" s="112"/>
      <c r="AD55" s="110"/>
      <c r="AE55" s="111"/>
      <c r="AF55" s="111"/>
      <c r="AG55" s="111"/>
      <c r="AH55" s="111"/>
      <c r="AI55" s="111"/>
      <c r="AJ55" s="112"/>
      <c r="AK55" s="110"/>
      <c r="AL55" s="111"/>
      <c r="AM55" s="111"/>
      <c r="AN55" s="111"/>
      <c r="AO55" s="111"/>
      <c r="AP55" s="111"/>
      <c r="AQ55" s="112"/>
      <c r="AR55" s="110"/>
      <c r="AS55" s="111"/>
      <c r="AT55" s="112"/>
      <c r="AU55" s="177">
        <f t="shared" si="6"/>
        <v>0</v>
      </c>
      <c r="AV55" s="178"/>
      <c r="AW55" s="179">
        <f t="shared" si="7"/>
        <v>0</v>
      </c>
      <c r="AX55" s="180"/>
      <c r="AY55" s="181"/>
      <c r="AZ55" s="182"/>
      <c r="BA55" s="182"/>
      <c r="BB55" s="182"/>
      <c r="BC55" s="182"/>
      <c r="BD55" s="183"/>
    </row>
    <row r="56" spans="2:56" ht="39.950000000000003" customHeight="1" x14ac:dyDescent="0.4">
      <c r="B56" s="65">
        <f t="shared" si="4"/>
        <v>44</v>
      </c>
      <c r="C56" s="167"/>
      <c r="D56" s="168"/>
      <c r="E56" s="169"/>
      <c r="F56" s="170"/>
      <c r="G56" s="171"/>
      <c r="H56" s="172"/>
      <c r="I56" s="172"/>
      <c r="J56" s="172"/>
      <c r="K56" s="173"/>
      <c r="L56" s="174"/>
      <c r="M56" s="175"/>
      <c r="N56" s="175"/>
      <c r="O56" s="176"/>
      <c r="P56" s="110"/>
      <c r="Q56" s="111"/>
      <c r="R56" s="111"/>
      <c r="S56" s="111"/>
      <c r="T56" s="111"/>
      <c r="U56" s="111"/>
      <c r="V56" s="112"/>
      <c r="W56" s="110"/>
      <c r="X56" s="111"/>
      <c r="Y56" s="111"/>
      <c r="Z56" s="111"/>
      <c r="AA56" s="111"/>
      <c r="AB56" s="111"/>
      <c r="AC56" s="112"/>
      <c r="AD56" s="110"/>
      <c r="AE56" s="111"/>
      <c r="AF56" s="111"/>
      <c r="AG56" s="111"/>
      <c r="AH56" s="111"/>
      <c r="AI56" s="111"/>
      <c r="AJ56" s="112"/>
      <c r="AK56" s="110"/>
      <c r="AL56" s="111"/>
      <c r="AM56" s="111"/>
      <c r="AN56" s="111"/>
      <c r="AO56" s="111"/>
      <c r="AP56" s="111"/>
      <c r="AQ56" s="112"/>
      <c r="AR56" s="110"/>
      <c r="AS56" s="111"/>
      <c r="AT56" s="112"/>
      <c r="AU56" s="177">
        <f t="shared" si="6"/>
        <v>0</v>
      </c>
      <c r="AV56" s="178"/>
      <c r="AW56" s="179">
        <f t="shared" si="7"/>
        <v>0</v>
      </c>
      <c r="AX56" s="180"/>
      <c r="AY56" s="181"/>
      <c r="AZ56" s="182"/>
      <c r="BA56" s="182"/>
      <c r="BB56" s="182"/>
      <c r="BC56" s="182"/>
      <c r="BD56" s="183"/>
    </row>
    <row r="57" spans="2:56" ht="39.950000000000003" customHeight="1" x14ac:dyDescent="0.4">
      <c r="B57" s="65">
        <f t="shared" si="4"/>
        <v>45</v>
      </c>
      <c r="C57" s="167"/>
      <c r="D57" s="168"/>
      <c r="E57" s="169"/>
      <c r="F57" s="170"/>
      <c r="G57" s="171"/>
      <c r="H57" s="172"/>
      <c r="I57" s="172"/>
      <c r="J57" s="172"/>
      <c r="K57" s="173"/>
      <c r="L57" s="174"/>
      <c r="M57" s="175"/>
      <c r="N57" s="175"/>
      <c r="O57" s="176"/>
      <c r="P57" s="110"/>
      <c r="Q57" s="111"/>
      <c r="R57" s="111"/>
      <c r="S57" s="111"/>
      <c r="T57" s="111"/>
      <c r="U57" s="111"/>
      <c r="V57" s="112"/>
      <c r="W57" s="110"/>
      <c r="X57" s="111"/>
      <c r="Y57" s="111"/>
      <c r="Z57" s="111"/>
      <c r="AA57" s="111"/>
      <c r="AB57" s="111"/>
      <c r="AC57" s="112"/>
      <c r="AD57" s="110"/>
      <c r="AE57" s="111"/>
      <c r="AF57" s="111"/>
      <c r="AG57" s="111"/>
      <c r="AH57" s="111"/>
      <c r="AI57" s="111"/>
      <c r="AJ57" s="112"/>
      <c r="AK57" s="110"/>
      <c r="AL57" s="111"/>
      <c r="AM57" s="111"/>
      <c r="AN57" s="111"/>
      <c r="AO57" s="111"/>
      <c r="AP57" s="111"/>
      <c r="AQ57" s="112"/>
      <c r="AR57" s="110"/>
      <c r="AS57" s="111"/>
      <c r="AT57" s="112"/>
      <c r="AU57" s="177">
        <f t="shared" si="6"/>
        <v>0</v>
      </c>
      <c r="AV57" s="178"/>
      <c r="AW57" s="179">
        <f t="shared" si="7"/>
        <v>0</v>
      </c>
      <c r="AX57" s="180"/>
      <c r="AY57" s="181"/>
      <c r="AZ57" s="182"/>
      <c r="BA57" s="182"/>
      <c r="BB57" s="182"/>
      <c r="BC57" s="182"/>
      <c r="BD57" s="183"/>
    </row>
    <row r="58" spans="2:56" ht="39.950000000000003" customHeight="1" x14ac:dyDescent="0.4">
      <c r="B58" s="65">
        <f t="shared" si="4"/>
        <v>46</v>
      </c>
      <c r="C58" s="167"/>
      <c r="D58" s="168"/>
      <c r="E58" s="169"/>
      <c r="F58" s="170"/>
      <c r="G58" s="171"/>
      <c r="H58" s="172"/>
      <c r="I58" s="172"/>
      <c r="J58" s="172"/>
      <c r="K58" s="173"/>
      <c r="L58" s="174"/>
      <c r="M58" s="175"/>
      <c r="N58" s="175"/>
      <c r="O58" s="176"/>
      <c r="P58" s="110"/>
      <c r="Q58" s="111"/>
      <c r="R58" s="111"/>
      <c r="S58" s="111"/>
      <c r="T58" s="111"/>
      <c r="U58" s="111"/>
      <c r="V58" s="112"/>
      <c r="W58" s="110"/>
      <c r="X58" s="111"/>
      <c r="Y58" s="111"/>
      <c r="Z58" s="111"/>
      <c r="AA58" s="111"/>
      <c r="AB58" s="111"/>
      <c r="AC58" s="112"/>
      <c r="AD58" s="110"/>
      <c r="AE58" s="111"/>
      <c r="AF58" s="111"/>
      <c r="AG58" s="111"/>
      <c r="AH58" s="111"/>
      <c r="AI58" s="111"/>
      <c r="AJ58" s="112"/>
      <c r="AK58" s="110"/>
      <c r="AL58" s="111"/>
      <c r="AM58" s="111"/>
      <c r="AN58" s="111"/>
      <c r="AO58" s="111"/>
      <c r="AP58" s="111"/>
      <c r="AQ58" s="112"/>
      <c r="AR58" s="110"/>
      <c r="AS58" s="111"/>
      <c r="AT58" s="112"/>
      <c r="AU58" s="177">
        <f t="shared" si="6"/>
        <v>0</v>
      </c>
      <c r="AV58" s="178"/>
      <c r="AW58" s="179">
        <f t="shared" si="7"/>
        <v>0</v>
      </c>
      <c r="AX58" s="180"/>
      <c r="AY58" s="181"/>
      <c r="AZ58" s="182"/>
      <c r="BA58" s="182"/>
      <c r="BB58" s="182"/>
      <c r="BC58" s="182"/>
      <c r="BD58" s="183"/>
    </row>
    <row r="59" spans="2:56" ht="39.950000000000003" customHeight="1" x14ac:dyDescent="0.4">
      <c r="B59" s="65">
        <f t="shared" si="4"/>
        <v>47</v>
      </c>
      <c r="C59" s="167"/>
      <c r="D59" s="168"/>
      <c r="E59" s="169"/>
      <c r="F59" s="170"/>
      <c r="G59" s="171"/>
      <c r="H59" s="172"/>
      <c r="I59" s="172"/>
      <c r="J59" s="172"/>
      <c r="K59" s="173"/>
      <c r="L59" s="174"/>
      <c r="M59" s="175"/>
      <c r="N59" s="175"/>
      <c r="O59" s="176"/>
      <c r="P59" s="110"/>
      <c r="Q59" s="111"/>
      <c r="R59" s="111"/>
      <c r="S59" s="111"/>
      <c r="T59" s="111"/>
      <c r="U59" s="111"/>
      <c r="V59" s="112"/>
      <c r="W59" s="110"/>
      <c r="X59" s="111"/>
      <c r="Y59" s="111"/>
      <c r="Z59" s="111"/>
      <c r="AA59" s="111"/>
      <c r="AB59" s="111"/>
      <c r="AC59" s="112"/>
      <c r="AD59" s="110"/>
      <c r="AE59" s="111"/>
      <c r="AF59" s="111"/>
      <c r="AG59" s="111"/>
      <c r="AH59" s="111"/>
      <c r="AI59" s="111"/>
      <c r="AJ59" s="112"/>
      <c r="AK59" s="110"/>
      <c r="AL59" s="111"/>
      <c r="AM59" s="111"/>
      <c r="AN59" s="111"/>
      <c r="AO59" s="111"/>
      <c r="AP59" s="111"/>
      <c r="AQ59" s="112"/>
      <c r="AR59" s="110"/>
      <c r="AS59" s="111"/>
      <c r="AT59" s="112"/>
      <c r="AU59" s="177">
        <f t="shared" si="6"/>
        <v>0</v>
      </c>
      <c r="AV59" s="178"/>
      <c r="AW59" s="179">
        <f t="shared" si="7"/>
        <v>0</v>
      </c>
      <c r="AX59" s="180"/>
      <c r="AY59" s="181"/>
      <c r="AZ59" s="182"/>
      <c r="BA59" s="182"/>
      <c r="BB59" s="182"/>
      <c r="BC59" s="182"/>
      <c r="BD59" s="183"/>
    </row>
    <row r="60" spans="2:56" ht="39.950000000000003" customHeight="1" x14ac:dyDescent="0.4">
      <c r="B60" s="65">
        <f t="shared" si="4"/>
        <v>48</v>
      </c>
      <c r="C60" s="167"/>
      <c r="D60" s="168"/>
      <c r="E60" s="169"/>
      <c r="F60" s="170"/>
      <c r="G60" s="171"/>
      <c r="H60" s="172"/>
      <c r="I60" s="172"/>
      <c r="J60" s="172"/>
      <c r="K60" s="173"/>
      <c r="L60" s="174"/>
      <c r="M60" s="175"/>
      <c r="N60" s="175"/>
      <c r="O60" s="176"/>
      <c r="P60" s="110"/>
      <c r="Q60" s="111"/>
      <c r="R60" s="111"/>
      <c r="S60" s="111"/>
      <c r="T60" s="111"/>
      <c r="U60" s="111"/>
      <c r="V60" s="112"/>
      <c r="W60" s="110"/>
      <c r="X60" s="111"/>
      <c r="Y60" s="111"/>
      <c r="Z60" s="111"/>
      <c r="AA60" s="111"/>
      <c r="AB60" s="111"/>
      <c r="AC60" s="112"/>
      <c r="AD60" s="110"/>
      <c r="AE60" s="111"/>
      <c r="AF60" s="111"/>
      <c r="AG60" s="111"/>
      <c r="AH60" s="111"/>
      <c r="AI60" s="111"/>
      <c r="AJ60" s="112"/>
      <c r="AK60" s="110"/>
      <c r="AL60" s="111"/>
      <c r="AM60" s="111"/>
      <c r="AN60" s="111"/>
      <c r="AO60" s="111"/>
      <c r="AP60" s="111"/>
      <c r="AQ60" s="112"/>
      <c r="AR60" s="110"/>
      <c r="AS60" s="111"/>
      <c r="AT60" s="112"/>
      <c r="AU60" s="177">
        <f t="shared" si="6"/>
        <v>0</v>
      </c>
      <c r="AV60" s="178"/>
      <c r="AW60" s="179">
        <f t="shared" si="7"/>
        <v>0</v>
      </c>
      <c r="AX60" s="180"/>
      <c r="AY60" s="181"/>
      <c r="AZ60" s="182"/>
      <c r="BA60" s="182"/>
      <c r="BB60" s="182"/>
      <c r="BC60" s="182"/>
      <c r="BD60" s="183"/>
    </row>
    <row r="61" spans="2:56" ht="39.950000000000003" customHeight="1" x14ac:dyDescent="0.4">
      <c r="B61" s="65">
        <f t="shared" si="4"/>
        <v>49</v>
      </c>
      <c r="C61" s="167"/>
      <c r="D61" s="168"/>
      <c r="E61" s="169"/>
      <c r="F61" s="170"/>
      <c r="G61" s="171"/>
      <c r="H61" s="172"/>
      <c r="I61" s="172"/>
      <c r="J61" s="172"/>
      <c r="K61" s="173"/>
      <c r="L61" s="174"/>
      <c r="M61" s="175"/>
      <c r="N61" s="175"/>
      <c r="O61" s="176"/>
      <c r="P61" s="110"/>
      <c r="Q61" s="111"/>
      <c r="R61" s="111"/>
      <c r="S61" s="111"/>
      <c r="T61" s="111"/>
      <c r="U61" s="111"/>
      <c r="V61" s="112"/>
      <c r="W61" s="110"/>
      <c r="X61" s="111"/>
      <c r="Y61" s="111"/>
      <c r="Z61" s="111"/>
      <c r="AA61" s="111"/>
      <c r="AB61" s="111"/>
      <c r="AC61" s="112"/>
      <c r="AD61" s="110"/>
      <c r="AE61" s="111"/>
      <c r="AF61" s="111"/>
      <c r="AG61" s="111"/>
      <c r="AH61" s="111"/>
      <c r="AI61" s="111"/>
      <c r="AJ61" s="112"/>
      <c r="AK61" s="110"/>
      <c r="AL61" s="111"/>
      <c r="AM61" s="111"/>
      <c r="AN61" s="111"/>
      <c r="AO61" s="111"/>
      <c r="AP61" s="111"/>
      <c r="AQ61" s="112"/>
      <c r="AR61" s="110"/>
      <c r="AS61" s="111"/>
      <c r="AT61" s="112"/>
      <c r="AU61" s="177">
        <f t="shared" si="6"/>
        <v>0</v>
      </c>
      <c r="AV61" s="178"/>
      <c r="AW61" s="179">
        <f t="shared" si="7"/>
        <v>0</v>
      </c>
      <c r="AX61" s="180"/>
      <c r="AY61" s="181"/>
      <c r="AZ61" s="182"/>
      <c r="BA61" s="182"/>
      <c r="BB61" s="182"/>
      <c r="BC61" s="182"/>
      <c r="BD61" s="183"/>
    </row>
    <row r="62" spans="2:56" ht="39.950000000000003" customHeight="1" x14ac:dyDescent="0.4">
      <c r="B62" s="65">
        <f t="shared" si="4"/>
        <v>50</v>
      </c>
      <c r="C62" s="167"/>
      <c r="D62" s="168"/>
      <c r="E62" s="169"/>
      <c r="F62" s="170"/>
      <c r="G62" s="171"/>
      <c r="H62" s="172"/>
      <c r="I62" s="172"/>
      <c r="J62" s="172"/>
      <c r="K62" s="173"/>
      <c r="L62" s="174"/>
      <c r="M62" s="175"/>
      <c r="N62" s="175"/>
      <c r="O62" s="176"/>
      <c r="P62" s="110"/>
      <c r="Q62" s="111"/>
      <c r="R62" s="111"/>
      <c r="S62" s="111"/>
      <c r="T62" s="111"/>
      <c r="U62" s="111"/>
      <c r="V62" s="112"/>
      <c r="W62" s="110"/>
      <c r="X62" s="111"/>
      <c r="Y62" s="111"/>
      <c r="Z62" s="111"/>
      <c r="AA62" s="111"/>
      <c r="AB62" s="111"/>
      <c r="AC62" s="112"/>
      <c r="AD62" s="110"/>
      <c r="AE62" s="111"/>
      <c r="AF62" s="111"/>
      <c r="AG62" s="111"/>
      <c r="AH62" s="111"/>
      <c r="AI62" s="111"/>
      <c r="AJ62" s="112"/>
      <c r="AK62" s="110"/>
      <c r="AL62" s="111"/>
      <c r="AM62" s="111"/>
      <c r="AN62" s="111"/>
      <c r="AO62" s="111"/>
      <c r="AP62" s="111"/>
      <c r="AQ62" s="112"/>
      <c r="AR62" s="110"/>
      <c r="AS62" s="111"/>
      <c r="AT62" s="112"/>
      <c r="AU62" s="177">
        <f t="shared" si="6"/>
        <v>0</v>
      </c>
      <c r="AV62" s="178"/>
      <c r="AW62" s="179">
        <f t="shared" si="7"/>
        <v>0</v>
      </c>
      <c r="AX62" s="180"/>
      <c r="AY62" s="181"/>
      <c r="AZ62" s="182"/>
      <c r="BA62" s="182"/>
      <c r="BB62" s="182"/>
      <c r="BC62" s="182"/>
      <c r="BD62" s="183"/>
    </row>
    <row r="63" spans="2:56" ht="39.950000000000003" customHeight="1" x14ac:dyDescent="0.4">
      <c r="B63" s="65">
        <f t="shared" si="4"/>
        <v>51</v>
      </c>
      <c r="C63" s="167"/>
      <c r="D63" s="168"/>
      <c r="E63" s="169"/>
      <c r="F63" s="170"/>
      <c r="G63" s="171"/>
      <c r="H63" s="172"/>
      <c r="I63" s="172"/>
      <c r="J63" s="172"/>
      <c r="K63" s="173"/>
      <c r="L63" s="174"/>
      <c r="M63" s="175"/>
      <c r="N63" s="175"/>
      <c r="O63" s="176"/>
      <c r="P63" s="110"/>
      <c r="Q63" s="111"/>
      <c r="R63" s="111"/>
      <c r="S63" s="111"/>
      <c r="T63" s="111"/>
      <c r="U63" s="111"/>
      <c r="V63" s="112"/>
      <c r="W63" s="110"/>
      <c r="X63" s="111"/>
      <c r="Y63" s="111"/>
      <c r="Z63" s="111"/>
      <c r="AA63" s="111"/>
      <c r="AB63" s="111"/>
      <c r="AC63" s="112"/>
      <c r="AD63" s="110"/>
      <c r="AE63" s="111"/>
      <c r="AF63" s="111"/>
      <c r="AG63" s="111"/>
      <c r="AH63" s="111"/>
      <c r="AI63" s="111"/>
      <c r="AJ63" s="112"/>
      <c r="AK63" s="110"/>
      <c r="AL63" s="111"/>
      <c r="AM63" s="111"/>
      <c r="AN63" s="111"/>
      <c r="AO63" s="111"/>
      <c r="AP63" s="111"/>
      <c r="AQ63" s="112"/>
      <c r="AR63" s="110"/>
      <c r="AS63" s="111"/>
      <c r="AT63" s="112"/>
      <c r="AU63" s="177">
        <f t="shared" si="6"/>
        <v>0</v>
      </c>
      <c r="AV63" s="178"/>
      <c r="AW63" s="179">
        <f t="shared" si="7"/>
        <v>0</v>
      </c>
      <c r="AX63" s="180"/>
      <c r="AY63" s="181"/>
      <c r="AZ63" s="182"/>
      <c r="BA63" s="182"/>
      <c r="BB63" s="182"/>
      <c r="BC63" s="182"/>
      <c r="BD63" s="183"/>
    </row>
    <row r="64" spans="2:56" ht="39.950000000000003" customHeight="1" x14ac:dyDescent="0.4">
      <c r="B64" s="65">
        <f t="shared" si="4"/>
        <v>52</v>
      </c>
      <c r="C64" s="167"/>
      <c r="D64" s="168"/>
      <c r="E64" s="169"/>
      <c r="F64" s="170"/>
      <c r="G64" s="171"/>
      <c r="H64" s="172"/>
      <c r="I64" s="172"/>
      <c r="J64" s="172"/>
      <c r="K64" s="173"/>
      <c r="L64" s="174"/>
      <c r="M64" s="175"/>
      <c r="N64" s="175"/>
      <c r="O64" s="176"/>
      <c r="P64" s="110"/>
      <c r="Q64" s="111"/>
      <c r="R64" s="111"/>
      <c r="S64" s="111"/>
      <c r="T64" s="111"/>
      <c r="U64" s="111"/>
      <c r="V64" s="112"/>
      <c r="W64" s="110"/>
      <c r="X64" s="111"/>
      <c r="Y64" s="111"/>
      <c r="Z64" s="111"/>
      <c r="AA64" s="111"/>
      <c r="AB64" s="111"/>
      <c r="AC64" s="112"/>
      <c r="AD64" s="110"/>
      <c r="AE64" s="111"/>
      <c r="AF64" s="111"/>
      <c r="AG64" s="111"/>
      <c r="AH64" s="111"/>
      <c r="AI64" s="111"/>
      <c r="AJ64" s="112"/>
      <c r="AK64" s="110"/>
      <c r="AL64" s="111"/>
      <c r="AM64" s="111"/>
      <c r="AN64" s="111"/>
      <c r="AO64" s="111"/>
      <c r="AP64" s="111"/>
      <c r="AQ64" s="112"/>
      <c r="AR64" s="110"/>
      <c r="AS64" s="111"/>
      <c r="AT64" s="112"/>
      <c r="AU64" s="177">
        <f t="shared" si="6"/>
        <v>0</v>
      </c>
      <c r="AV64" s="178"/>
      <c r="AW64" s="179">
        <f t="shared" si="7"/>
        <v>0</v>
      </c>
      <c r="AX64" s="180"/>
      <c r="AY64" s="181"/>
      <c r="AZ64" s="182"/>
      <c r="BA64" s="182"/>
      <c r="BB64" s="182"/>
      <c r="BC64" s="182"/>
      <c r="BD64" s="183"/>
    </row>
    <row r="65" spans="2:56" ht="39.950000000000003" customHeight="1" x14ac:dyDescent="0.4">
      <c r="B65" s="65">
        <f t="shared" si="4"/>
        <v>53</v>
      </c>
      <c r="C65" s="167"/>
      <c r="D65" s="168"/>
      <c r="E65" s="169"/>
      <c r="F65" s="170"/>
      <c r="G65" s="171"/>
      <c r="H65" s="172"/>
      <c r="I65" s="172"/>
      <c r="J65" s="172"/>
      <c r="K65" s="173"/>
      <c r="L65" s="174"/>
      <c r="M65" s="175"/>
      <c r="N65" s="175"/>
      <c r="O65" s="176"/>
      <c r="P65" s="110"/>
      <c r="Q65" s="111"/>
      <c r="R65" s="111"/>
      <c r="S65" s="111"/>
      <c r="T65" s="111"/>
      <c r="U65" s="111"/>
      <c r="V65" s="112"/>
      <c r="W65" s="110"/>
      <c r="X65" s="111"/>
      <c r="Y65" s="111"/>
      <c r="Z65" s="111"/>
      <c r="AA65" s="111"/>
      <c r="AB65" s="111"/>
      <c r="AC65" s="112"/>
      <c r="AD65" s="110"/>
      <c r="AE65" s="111"/>
      <c r="AF65" s="111"/>
      <c r="AG65" s="111"/>
      <c r="AH65" s="111"/>
      <c r="AI65" s="111"/>
      <c r="AJ65" s="112"/>
      <c r="AK65" s="110"/>
      <c r="AL65" s="111"/>
      <c r="AM65" s="111"/>
      <c r="AN65" s="111"/>
      <c r="AO65" s="111"/>
      <c r="AP65" s="111"/>
      <c r="AQ65" s="112"/>
      <c r="AR65" s="110"/>
      <c r="AS65" s="111"/>
      <c r="AT65" s="112"/>
      <c r="AU65" s="177">
        <f t="shared" si="6"/>
        <v>0</v>
      </c>
      <c r="AV65" s="178"/>
      <c r="AW65" s="179">
        <f t="shared" si="7"/>
        <v>0</v>
      </c>
      <c r="AX65" s="180"/>
      <c r="AY65" s="181"/>
      <c r="AZ65" s="182"/>
      <c r="BA65" s="182"/>
      <c r="BB65" s="182"/>
      <c r="BC65" s="182"/>
      <c r="BD65" s="183"/>
    </row>
    <row r="66" spans="2:56" ht="39.950000000000003" customHeight="1" x14ac:dyDescent="0.4">
      <c r="B66" s="65">
        <f t="shared" si="4"/>
        <v>54</v>
      </c>
      <c r="C66" s="167"/>
      <c r="D66" s="168"/>
      <c r="E66" s="169"/>
      <c r="F66" s="170"/>
      <c r="G66" s="171"/>
      <c r="H66" s="172"/>
      <c r="I66" s="172"/>
      <c r="J66" s="172"/>
      <c r="K66" s="173"/>
      <c r="L66" s="174"/>
      <c r="M66" s="175"/>
      <c r="N66" s="175"/>
      <c r="O66" s="176"/>
      <c r="P66" s="110"/>
      <c r="Q66" s="111"/>
      <c r="R66" s="111"/>
      <c r="S66" s="111"/>
      <c r="T66" s="111"/>
      <c r="U66" s="111"/>
      <c r="V66" s="112"/>
      <c r="W66" s="110"/>
      <c r="X66" s="111"/>
      <c r="Y66" s="111"/>
      <c r="Z66" s="111"/>
      <c r="AA66" s="111"/>
      <c r="AB66" s="111"/>
      <c r="AC66" s="112"/>
      <c r="AD66" s="110"/>
      <c r="AE66" s="111"/>
      <c r="AF66" s="111"/>
      <c r="AG66" s="111"/>
      <c r="AH66" s="111"/>
      <c r="AI66" s="111"/>
      <c r="AJ66" s="112"/>
      <c r="AK66" s="110"/>
      <c r="AL66" s="111"/>
      <c r="AM66" s="111"/>
      <c r="AN66" s="111"/>
      <c r="AO66" s="111"/>
      <c r="AP66" s="111"/>
      <c r="AQ66" s="112"/>
      <c r="AR66" s="110"/>
      <c r="AS66" s="111"/>
      <c r="AT66" s="112"/>
      <c r="AU66" s="177">
        <f t="shared" si="6"/>
        <v>0</v>
      </c>
      <c r="AV66" s="178"/>
      <c r="AW66" s="179">
        <f t="shared" si="7"/>
        <v>0</v>
      </c>
      <c r="AX66" s="180"/>
      <c r="AY66" s="181"/>
      <c r="AZ66" s="182"/>
      <c r="BA66" s="182"/>
      <c r="BB66" s="182"/>
      <c r="BC66" s="182"/>
      <c r="BD66" s="183"/>
    </row>
    <row r="67" spans="2:56" ht="39.950000000000003" customHeight="1" x14ac:dyDescent="0.4">
      <c r="B67" s="65">
        <f t="shared" si="4"/>
        <v>55</v>
      </c>
      <c r="C67" s="167"/>
      <c r="D67" s="168"/>
      <c r="E67" s="169"/>
      <c r="F67" s="170"/>
      <c r="G67" s="171"/>
      <c r="H67" s="172"/>
      <c r="I67" s="172"/>
      <c r="J67" s="172"/>
      <c r="K67" s="173"/>
      <c r="L67" s="174"/>
      <c r="M67" s="175"/>
      <c r="N67" s="175"/>
      <c r="O67" s="176"/>
      <c r="P67" s="110"/>
      <c r="Q67" s="111"/>
      <c r="R67" s="111"/>
      <c r="S67" s="111"/>
      <c r="T67" s="111"/>
      <c r="U67" s="111"/>
      <c r="V67" s="112"/>
      <c r="W67" s="110"/>
      <c r="X67" s="111"/>
      <c r="Y67" s="111"/>
      <c r="Z67" s="111"/>
      <c r="AA67" s="111"/>
      <c r="AB67" s="111"/>
      <c r="AC67" s="112"/>
      <c r="AD67" s="110"/>
      <c r="AE67" s="111"/>
      <c r="AF67" s="111"/>
      <c r="AG67" s="111"/>
      <c r="AH67" s="111"/>
      <c r="AI67" s="111"/>
      <c r="AJ67" s="112"/>
      <c r="AK67" s="110"/>
      <c r="AL67" s="111"/>
      <c r="AM67" s="111"/>
      <c r="AN67" s="111"/>
      <c r="AO67" s="111"/>
      <c r="AP67" s="111"/>
      <c r="AQ67" s="112"/>
      <c r="AR67" s="110"/>
      <c r="AS67" s="111"/>
      <c r="AT67" s="112"/>
      <c r="AU67" s="177">
        <f t="shared" si="6"/>
        <v>0</v>
      </c>
      <c r="AV67" s="178"/>
      <c r="AW67" s="179">
        <f t="shared" si="7"/>
        <v>0</v>
      </c>
      <c r="AX67" s="180"/>
      <c r="AY67" s="181"/>
      <c r="AZ67" s="182"/>
      <c r="BA67" s="182"/>
      <c r="BB67" s="182"/>
      <c r="BC67" s="182"/>
      <c r="BD67" s="183"/>
    </row>
    <row r="68" spans="2:56" ht="39.950000000000003" customHeight="1" x14ac:dyDescent="0.4">
      <c r="B68" s="65">
        <f t="shared" si="4"/>
        <v>56</v>
      </c>
      <c r="C68" s="167"/>
      <c r="D68" s="168"/>
      <c r="E68" s="169"/>
      <c r="F68" s="170"/>
      <c r="G68" s="171"/>
      <c r="H68" s="172"/>
      <c r="I68" s="172"/>
      <c r="J68" s="172"/>
      <c r="K68" s="173"/>
      <c r="L68" s="174"/>
      <c r="M68" s="175"/>
      <c r="N68" s="175"/>
      <c r="O68" s="176"/>
      <c r="P68" s="116"/>
      <c r="Q68" s="117"/>
      <c r="R68" s="117"/>
      <c r="S68" s="117"/>
      <c r="T68" s="117"/>
      <c r="U68" s="117"/>
      <c r="V68" s="118"/>
      <c r="W68" s="116"/>
      <c r="X68" s="117"/>
      <c r="Y68" s="117"/>
      <c r="Z68" s="117"/>
      <c r="AA68" s="117"/>
      <c r="AB68" s="117"/>
      <c r="AC68" s="118"/>
      <c r="AD68" s="116"/>
      <c r="AE68" s="117"/>
      <c r="AF68" s="117"/>
      <c r="AG68" s="117"/>
      <c r="AH68" s="117"/>
      <c r="AI68" s="117"/>
      <c r="AJ68" s="118"/>
      <c r="AK68" s="116"/>
      <c r="AL68" s="117"/>
      <c r="AM68" s="117"/>
      <c r="AN68" s="117"/>
      <c r="AO68" s="117"/>
      <c r="AP68" s="117"/>
      <c r="AQ68" s="118"/>
      <c r="AR68" s="116"/>
      <c r="AS68" s="117"/>
      <c r="AT68" s="118"/>
      <c r="AU68" s="177">
        <f t="shared" si="6"/>
        <v>0</v>
      </c>
      <c r="AV68" s="178"/>
      <c r="AW68" s="179">
        <f t="shared" si="7"/>
        <v>0</v>
      </c>
      <c r="AX68" s="180"/>
      <c r="AY68" s="181"/>
      <c r="AZ68" s="182"/>
      <c r="BA68" s="182"/>
      <c r="BB68" s="182"/>
      <c r="BC68" s="182"/>
      <c r="BD68" s="183"/>
    </row>
    <row r="69" spans="2:56" ht="39.950000000000003" customHeight="1" x14ac:dyDescent="0.4">
      <c r="B69" s="65">
        <f t="shared" si="4"/>
        <v>57</v>
      </c>
      <c r="C69" s="167"/>
      <c r="D69" s="168"/>
      <c r="E69" s="169"/>
      <c r="F69" s="170"/>
      <c r="G69" s="171"/>
      <c r="H69" s="172"/>
      <c r="I69" s="172"/>
      <c r="J69" s="172"/>
      <c r="K69" s="173"/>
      <c r="L69" s="174"/>
      <c r="M69" s="175"/>
      <c r="N69" s="175"/>
      <c r="O69" s="176"/>
      <c r="P69" s="110"/>
      <c r="Q69" s="111"/>
      <c r="R69" s="111"/>
      <c r="S69" s="111"/>
      <c r="T69" s="111"/>
      <c r="U69" s="111"/>
      <c r="V69" s="112"/>
      <c r="W69" s="110"/>
      <c r="X69" s="111"/>
      <c r="Y69" s="111"/>
      <c r="Z69" s="111"/>
      <c r="AA69" s="111"/>
      <c r="AB69" s="111"/>
      <c r="AC69" s="112"/>
      <c r="AD69" s="110"/>
      <c r="AE69" s="111"/>
      <c r="AF69" s="111"/>
      <c r="AG69" s="111"/>
      <c r="AH69" s="111"/>
      <c r="AI69" s="111"/>
      <c r="AJ69" s="112"/>
      <c r="AK69" s="110"/>
      <c r="AL69" s="111"/>
      <c r="AM69" s="111"/>
      <c r="AN69" s="111"/>
      <c r="AO69" s="111"/>
      <c r="AP69" s="111"/>
      <c r="AQ69" s="112"/>
      <c r="AR69" s="110"/>
      <c r="AS69" s="111"/>
      <c r="AT69" s="112"/>
      <c r="AU69" s="177">
        <f t="shared" si="6"/>
        <v>0</v>
      </c>
      <c r="AV69" s="178"/>
      <c r="AW69" s="179">
        <f t="shared" si="7"/>
        <v>0</v>
      </c>
      <c r="AX69" s="180"/>
      <c r="AY69" s="181"/>
      <c r="AZ69" s="182"/>
      <c r="BA69" s="182"/>
      <c r="BB69" s="182"/>
      <c r="BC69" s="182"/>
      <c r="BD69" s="183"/>
    </row>
    <row r="70" spans="2:56" ht="39.950000000000003" customHeight="1" x14ac:dyDescent="0.4">
      <c r="B70" s="65">
        <f t="shared" si="4"/>
        <v>58</v>
      </c>
      <c r="C70" s="167"/>
      <c r="D70" s="168"/>
      <c r="E70" s="169"/>
      <c r="F70" s="170"/>
      <c r="G70" s="171"/>
      <c r="H70" s="172"/>
      <c r="I70" s="172"/>
      <c r="J70" s="172"/>
      <c r="K70" s="173"/>
      <c r="L70" s="174"/>
      <c r="M70" s="175"/>
      <c r="N70" s="175"/>
      <c r="O70" s="176"/>
      <c r="P70" s="110"/>
      <c r="Q70" s="111"/>
      <c r="R70" s="111"/>
      <c r="S70" s="111"/>
      <c r="T70" s="111"/>
      <c r="U70" s="111"/>
      <c r="V70" s="112"/>
      <c r="W70" s="110"/>
      <c r="X70" s="111"/>
      <c r="Y70" s="111"/>
      <c r="Z70" s="111"/>
      <c r="AA70" s="111"/>
      <c r="AB70" s="111"/>
      <c r="AC70" s="112"/>
      <c r="AD70" s="110"/>
      <c r="AE70" s="111"/>
      <c r="AF70" s="111"/>
      <c r="AG70" s="111"/>
      <c r="AH70" s="111"/>
      <c r="AI70" s="111"/>
      <c r="AJ70" s="112"/>
      <c r="AK70" s="110"/>
      <c r="AL70" s="111"/>
      <c r="AM70" s="111"/>
      <c r="AN70" s="111"/>
      <c r="AO70" s="111"/>
      <c r="AP70" s="111"/>
      <c r="AQ70" s="112"/>
      <c r="AR70" s="110"/>
      <c r="AS70" s="111"/>
      <c r="AT70" s="112"/>
      <c r="AU70" s="177">
        <f t="shared" si="6"/>
        <v>0</v>
      </c>
      <c r="AV70" s="178"/>
      <c r="AW70" s="179">
        <f t="shared" si="7"/>
        <v>0</v>
      </c>
      <c r="AX70" s="180"/>
      <c r="AY70" s="181"/>
      <c r="AZ70" s="182"/>
      <c r="BA70" s="182"/>
      <c r="BB70" s="182"/>
      <c r="BC70" s="182"/>
      <c r="BD70" s="183"/>
    </row>
    <row r="71" spans="2:56" ht="39.950000000000003" customHeight="1" x14ac:dyDescent="0.4">
      <c r="B71" s="65">
        <f t="shared" si="4"/>
        <v>59</v>
      </c>
      <c r="C71" s="167"/>
      <c r="D71" s="168"/>
      <c r="E71" s="169"/>
      <c r="F71" s="170"/>
      <c r="G71" s="171"/>
      <c r="H71" s="172"/>
      <c r="I71" s="172"/>
      <c r="J71" s="172"/>
      <c r="K71" s="173"/>
      <c r="L71" s="174"/>
      <c r="M71" s="175"/>
      <c r="N71" s="175"/>
      <c r="O71" s="176"/>
      <c r="P71" s="110"/>
      <c r="Q71" s="111"/>
      <c r="R71" s="111"/>
      <c r="S71" s="111"/>
      <c r="T71" s="111"/>
      <c r="U71" s="111"/>
      <c r="V71" s="112"/>
      <c r="W71" s="110"/>
      <c r="X71" s="111"/>
      <c r="Y71" s="111"/>
      <c r="Z71" s="111"/>
      <c r="AA71" s="111"/>
      <c r="AB71" s="111"/>
      <c r="AC71" s="112"/>
      <c r="AD71" s="110"/>
      <c r="AE71" s="111"/>
      <c r="AF71" s="111"/>
      <c r="AG71" s="111"/>
      <c r="AH71" s="111"/>
      <c r="AI71" s="111"/>
      <c r="AJ71" s="112"/>
      <c r="AK71" s="110"/>
      <c r="AL71" s="111"/>
      <c r="AM71" s="111"/>
      <c r="AN71" s="111"/>
      <c r="AO71" s="111"/>
      <c r="AP71" s="111"/>
      <c r="AQ71" s="112"/>
      <c r="AR71" s="110"/>
      <c r="AS71" s="111"/>
      <c r="AT71" s="112"/>
      <c r="AU71" s="177">
        <f t="shared" si="6"/>
        <v>0</v>
      </c>
      <c r="AV71" s="178"/>
      <c r="AW71" s="179">
        <f t="shared" si="7"/>
        <v>0</v>
      </c>
      <c r="AX71" s="180"/>
      <c r="AY71" s="181"/>
      <c r="AZ71" s="182"/>
      <c r="BA71" s="182"/>
      <c r="BB71" s="182"/>
      <c r="BC71" s="182"/>
      <c r="BD71" s="183"/>
    </row>
    <row r="72" spans="2:56" ht="39.950000000000003" customHeight="1" x14ac:dyDescent="0.4">
      <c r="B72" s="65">
        <f t="shared" si="4"/>
        <v>60</v>
      </c>
      <c r="C72" s="167"/>
      <c r="D72" s="168"/>
      <c r="E72" s="169"/>
      <c r="F72" s="170"/>
      <c r="G72" s="171"/>
      <c r="H72" s="172"/>
      <c r="I72" s="172"/>
      <c r="J72" s="172"/>
      <c r="K72" s="173"/>
      <c r="L72" s="174"/>
      <c r="M72" s="175"/>
      <c r="N72" s="175"/>
      <c r="O72" s="176"/>
      <c r="P72" s="110"/>
      <c r="Q72" s="111"/>
      <c r="R72" s="111"/>
      <c r="S72" s="111"/>
      <c r="T72" s="111"/>
      <c r="U72" s="111"/>
      <c r="V72" s="112"/>
      <c r="W72" s="110"/>
      <c r="X72" s="111"/>
      <c r="Y72" s="111"/>
      <c r="Z72" s="111"/>
      <c r="AA72" s="111"/>
      <c r="AB72" s="111"/>
      <c r="AC72" s="112"/>
      <c r="AD72" s="110"/>
      <c r="AE72" s="111"/>
      <c r="AF72" s="111"/>
      <c r="AG72" s="111"/>
      <c r="AH72" s="111"/>
      <c r="AI72" s="111"/>
      <c r="AJ72" s="112"/>
      <c r="AK72" s="110"/>
      <c r="AL72" s="111"/>
      <c r="AM72" s="111"/>
      <c r="AN72" s="111"/>
      <c r="AO72" s="111"/>
      <c r="AP72" s="111"/>
      <c r="AQ72" s="112"/>
      <c r="AR72" s="110"/>
      <c r="AS72" s="111"/>
      <c r="AT72" s="112"/>
      <c r="AU72" s="177">
        <f t="shared" si="6"/>
        <v>0</v>
      </c>
      <c r="AV72" s="178"/>
      <c r="AW72" s="179">
        <f t="shared" si="7"/>
        <v>0</v>
      </c>
      <c r="AX72" s="180"/>
      <c r="AY72" s="181"/>
      <c r="AZ72" s="182"/>
      <c r="BA72" s="182"/>
      <c r="BB72" s="182"/>
      <c r="BC72" s="182"/>
      <c r="BD72" s="183"/>
    </row>
    <row r="73" spans="2:56" ht="39.950000000000003" customHeight="1" x14ac:dyDescent="0.4">
      <c r="B73" s="65">
        <f t="shared" si="4"/>
        <v>61</v>
      </c>
      <c r="C73" s="167"/>
      <c r="D73" s="168"/>
      <c r="E73" s="169"/>
      <c r="F73" s="170"/>
      <c r="G73" s="171"/>
      <c r="H73" s="172"/>
      <c r="I73" s="172"/>
      <c r="J73" s="172"/>
      <c r="K73" s="173"/>
      <c r="L73" s="174"/>
      <c r="M73" s="175"/>
      <c r="N73" s="175"/>
      <c r="O73" s="176"/>
      <c r="P73" s="110"/>
      <c r="Q73" s="111"/>
      <c r="R73" s="111"/>
      <c r="S73" s="111"/>
      <c r="T73" s="111"/>
      <c r="U73" s="111"/>
      <c r="V73" s="112"/>
      <c r="W73" s="110"/>
      <c r="X73" s="111"/>
      <c r="Y73" s="111"/>
      <c r="Z73" s="111"/>
      <c r="AA73" s="111"/>
      <c r="AB73" s="111"/>
      <c r="AC73" s="112"/>
      <c r="AD73" s="110"/>
      <c r="AE73" s="111"/>
      <c r="AF73" s="111"/>
      <c r="AG73" s="111"/>
      <c r="AH73" s="111"/>
      <c r="AI73" s="111"/>
      <c r="AJ73" s="112"/>
      <c r="AK73" s="110"/>
      <c r="AL73" s="111"/>
      <c r="AM73" s="111"/>
      <c r="AN73" s="111"/>
      <c r="AO73" s="111"/>
      <c r="AP73" s="111"/>
      <c r="AQ73" s="112"/>
      <c r="AR73" s="110"/>
      <c r="AS73" s="111"/>
      <c r="AT73" s="112"/>
      <c r="AU73" s="177">
        <f t="shared" si="6"/>
        <v>0</v>
      </c>
      <c r="AV73" s="178"/>
      <c r="AW73" s="179">
        <f t="shared" si="7"/>
        <v>0</v>
      </c>
      <c r="AX73" s="180"/>
      <c r="AY73" s="181"/>
      <c r="AZ73" s="182"/>
      <c r="BA73" s="182"/>
      <c r="BB73" s="182"/>
      <c r="BC73" s="182"/>
      <c r="BD73" s="183"/>
    </row>
    <row r="74" spans="2:56" ht="39.950000000000003" customHeight="1" x14ac:dyDescent="0.4">
      <c r="B74" s="65">
        <f t="shared" si="4"/>
        <v>62</v>
      </c>
      <c r="C74" s="167"/>
      <c r="D74" s="168"/>
      <c r="E74" s="169"/>
      <c r="F74" s="170"/>
      <c r="G74" s="171"/>
      <c r="H74" s="172"/>
      <c r="I74" s="172"/>
      <c r="J74" s="172"/>
      <c r="K74" s="173"/>
      <c r="L74" s="174"/>
      <c r="M74" s="175"/>
      <c r="N74" s="175"/>
      <c r="O74" s="176"/>
      <c r="P74" s="110"/>
      <c r="Q74" s="111"/>
      <c r="R74" s="111"/>
      <c r="S74" s="111"/>
      <c r="T74" s="111"/>
      <c r="U74" s="111"/>
      <c r="V74" s="112"/>
      <c r="W74" s="110"/>
      <c r="X74" s="111"/>
      <c r="Y74" s="111"/>
      <c r="Z74" s="111"/>
      <c r="AA74" s="111"/>
      <c r="AB74" s="111"/>
      <c r="AC74" s="112"/>
      <c r="AD74" s="110"/>
      <c r="AE74" s="111"/>
      <c r="AF74" s="111"/>
      <c r="AG74" s="111"/>
      <c r="AH74" s="111"/>
      <c r="AI74" s="111"/>
      <c r="AJ74" s="112"/>
      <c r="AK74" s="110"/>
      <c r="AL74" s="111"/>
      <c r="AM74" s="111"/>
      <c r="AN74" s="111"/>
      <c r="AO74" s="111"/>
      <c r="AP74" s="111"/>
      <c r="AQ74" s="112"/>
      <c r="AR74" s="110"/>
      <c r="AS74" s="111"/>
      <c r="AT74" s="112"/>
      <c r="AU74" s="177">
        <f t="shared" si="6"/>
        <v>0</v>
      </c>
      <c r="AV74" s="178"/>
      <c r="AW74" s="179">
        <f t="shared" si="7"/>
        <v>0</v>
      </c>
      <c r="AX74" s="180"/>
      <c r="AY74" s="181"/>
      <c r="AZ74" s="182"/>
      <c r="BA74" s="182"/>
      <c r="BB74" s="182"/>
      <c r="BC74" s="182"/>
      <c r="BD74" s="183"/>
    </row>
    <row r="75" spans="2:56" ht="39.950000000000003" customHeight="1" x14ac:dyDescent="0.4">
      <c r="B75" s="65">
        <f t="shared" si="4"/>
        <v>63</v>
      </c>
      <c r="C75" s="167"/>
      <c r="D75" s="168"/>
      <c r="E75" s="169"/>
      <c r="F75" s="170"/>
      <c r="G75" s="171"/>
      <c r="H75" s="172"/>
      <c r="I75" s="172"/>
      <c r="J75" s="172"/>
      <c r="K75" s="173"/>
      <c r="L75" s="174"/>
      <c r="M75" s="175"/>
      <c r="N75" s="175"/>
      <c r="O75" s="176"/>
      <c r="P75" s="110"/>
      <c r="Q75" s="111"/>
      <c r="R75" s="111"/>
      <c r="S75" s="111"/>
      <c r="T75" s="111"/>
      <c r="U75" s="111"/>
      <c r="V75" s="112"/>
      <c r="W75" s="110"/>
      <c r="X75" s="111"/>
      <c r="Y75" s="111"/>
      <c r="Z75" s="111"/>
      <c r="AA75" s="111"/>
      <c r="AB75" s="111"/>
      <c r="AC75" s="112"/>
      <c r="AD75" s="110"/>
      <c r="AE75" s="111"/>
      <c r="AF75" s="111"/>
      <c r="AG75" s="111"/>
      <c r="AH75" s="111"/>
      <c r="AI75" s="111"/>
      <c r="AJ75" s="112"/>
      <c r="AK75" s="110"/>
      <c r="AL75" s="111"/>
      <c r="AM75" s="111"/>
      <c r="AN75" s="111"/>
      <c r="AO75" s="111"/>
      <c r="AP75" s="111"/>
      <c r="AQ75" s="112"/>
      <c r="AR75" s="110"/>
      <c r="AS75" s="111"/>
      <c r="AT75" s="112"/>
      <c r="AU75" s="177">
        <f t="shared" si="6"/>
        <v>0</v>
      </c>
      <c r="AV75" s="178"/>
      <c r="AW75" s="179">
        <f t="shared" si="7"/>
        <v>0</v>
      </c>
      <c r="AX75" s="180"/>
      <c r="AY75" s="181"/>
      <c r="AZ75" s="182"/>
      <c r="BA75" s="182"/>
      <c r="BB75" s="182"/>
      <c r="BC75" s="182"/>
      <c r="BD75" s="183"/>
    </row>
    <row r="76" spans="2:56" ht="39.950000000000003" customHeight="1" x14ac:dyDescent="0.4">
      <c r="B76" s="65">
        <f t="shared" si="4"/>
        <v>64</v>
      </c>
      <c r="C76" s="167"/>
      <c r="D76" s="168"/>
      <c r="E76" s="169"/>
      <c r="F76" s="170"/>
      <c r="G76" s="171"/>
      <c r="H76" s="172"/>
      <c r="I76" s="172"/>
      <c r="J76" s="172"/>
      <c r="K76" s="173"/>
      <c r="L76" s="174"/>
      <c r="M76" s="175"/>
      <c r="N76" s="175"/>
      <c r="O76" s="176"/>
      <c r="P76" s="110"/>
      <c r="Q76" s="111"/>
      <c r="R76" s="111"/>
      <c r="S76" s="111"/>
      <c r="T76" s="111"/>
      <c r="U76" s="111"/>
      <c r="V76" s="112"/>
      <c r="W76" s="110"/>
      <c r="X76" s="111"/>
      <c r="Y76" s="111"/>
      <c r="Z76" s="111"/>
      <c r="AA76" s="111"/>
      <c r="AB76" s="111"/>
      <c r="AC76" s="112"/>
      <c r="AD76" s="110"/>
      <c r="AE76" s="111"/>
      <c r="AF76" s="111"/>
      <c r="AG76" s="111"/>
      <c r="AH76" s="111"/>
      <c r="AI76" s="111"/>
      <c r="AJ76" s="112"/>
      <c r="AK76" s="110"/>
      <c r="AL76" s="111"/>
      <c r="AM76" s="111"/>
      <c r="AN76" s="111"/>
      <c r="AO76" s="111"/>
      <c r="AP76" s="111"/>
      <c r="AQ76" s="112"/>
      <c r="AR76" s="110"/>
      <c r="AS76" s="111"/>
      <c r="AT76" s="112"/>
      <c r="AU76" s="177">
        <f t="shared" si="6"/>
        <v>0</v>
      </c>
      <c r="AV76" s="178"/>
      <c r="AW76" s="179">
        <f t="shared" si="7"/>
        <v>0</v>
      </c>
      <c r="AX76" s="180"/>
      <c r="AY76" s="181"/>
      <c r="AZ76" s="182"/>
      <c r="BA76" s="182"/>
      <c r="BB76" s="182"/>
      <c r="BC76" s="182"/>
      <c r="BD76" s="183"/>
    </row>
    <row r="77" spans="2:56" ht="39.950000000000003" customHeight="1" x14ac:dyDescent="0.4">
      <c r="B77" s="65">
        <f t="shared" si="4"/>
        <v>65</v>
      </c>
      <c r="C77" s="167"/>
      <c r="D77" s="168"/>
      <c r="E77" s="169"/>
      <c r="F77" s="170"/>
      <c r="G77" s="171"/>
      <c r="H77" s="172"/>
      <c r="I77" s="172"/>
      <c r="J77" s="172"/>
      <c r="K77" s="173"/>
      <c r="L77" s="174"/>
      <c r="M77" s="175"/>
      <c r="N77" s="175"/>
      <c r="O77" s="176"/>
      <c r="P77" s="110"/>
      <c r="Q77" s="111"/>
      <c r="R77" s="111"/>
      <c r="S77" s="111"/>
      <c r="T77" s="111"/>
      <c r="U77" s="111"/>
      <c r="V77" s="112"/>
      <c r="W77" s="110"/>
      <c r="X77" s="111"/>
      <c r="Y77" s="111"/>
      <c r="Z77" s="111"/>
      <c r="AA77" s="111"/>
      <c r="AB77" s="111"/>
      <c r="AC77" s="112"/>
      <c r="AD77" s="110"/>
      <c r="AE77" s="111"/>
      <c r="AF77" s="111"/>
      <c r="AG77" s="111"/>
      <c r="AH77" s="111"/>
      <c r="AI77" s="111"/>
      <c r="AJ77" s="112"/>
      <c r="AK77" s="110"/>
      <c r="AL77" s="111"/>
      <c r="AM77" s="111"/>
      <c r="AN77" s="111"/>
      <c r="AO77" s="111"/>
      <c r="AP77" s="111"/>
      <c r="AQ77" s="112"/>
      <c r="AR77" s="110"/>
      <c r="AS77" s="111"/>
      <c r="AT77" s="112"/>
      <c r="AU77" s="177">
        <f t="shared" si="6"/>
        <v>0</v>
      </c>
      <c r="AV77" s="178"/>
      <c r="AW77" s="179">
        <f t="shared" ref="AW77:AW112" si="8">IF($AZ$3="４週",AU77/4,IF($AZ$3="暦月",AU77/($AZ$6/7),""))</f>
        <v>0</v>
      </c>
      <c r="AX77" s="180"/>
      <c r="AY77" s="181"/>
      <c r="AZ77" s="182"/>
      <c r="BA77" s="182"/>
      <c r="BB77" s="182"/>
      <c r="BC77" s="182"/>
      <c r="BD77" s="183"/>
    </row>
    <row r="78" spans="2:56" ht="39.950000000000003" customHeight="1" x14ac:dyDescent="0.4">
      <c r="B78" s="65">
        <f t="shared" si="4"/>
        <v>66</v>
      </c>
      <c r="C78" s="167"/>
      <c r="D78" s="168"/>
      <c r="E78" s="169"/>
      <c r="F78" s="170"/>
      <c r="G78" s="171"/>
      <c r="H78" s="172"/>
      <c r="I78" s="172"/>
      <c r="J78" s="172"/>
      <c r="K78" s="173"/>
      <c r="L78" s="174"/>
      <c r="M78" s="175"/>
      <c r="N78" s="175"/>
      <c r="O78" s="176"/>
      <c r="P78" s="110"/>
      <c r="Q78" s="111"/>
      <c r="R78" s="111"/>
      <c r="S78" s="111"/>
      <c r="T78" s="111"/>
      <c r="U78" s="111"/>
      <c r="V78" s="112"/>
      <c r="W78" s="110"/>
      <c r="X78" s="111"/>
      <c r="Y78" s="111"/>
      <c r="Z78" s="111"/>
      <c r="AA78" s="111"/>
      <c r="AB78" s="111"/>
      <c r="AC78" s="112"/>
      <c r="AD78" s="110"/>
      <c r="AE78" s="111"/>
      <c r="AF78" s="111"/>
      <c r="AG78" s="111"/>
      <c r="AH78" s="111"/>
      <c r="AI78" s="111"/>
      <c r="AJ78" s="112"/>
      <c r="AK78" s="110"/>
      <c r="AL78" s="111"/>
      <c r="AM78" s="111"/>
      <c r="AN78" s="111"/>
      <c r="AO78" s="111"/>
      <c r="AP78" s="111"/>
      <c r="AQ78" s="112"/>
      <c r="AR78" s="110"/>
      <c r="AS78" s="111"/>
      <c r="AT78" s="112"/>
      <c r="AU78" s="177">
        <f t="shared" si="6"/>
        <v>0</v>
      </c>
      <c r="AV78" s="178"/>
      <c r="AW78" s="179">
        <f t="shared" si="8"/>
        <v>0</v>
      </c>
      <c r="AX78" s="180"/>
      <c r="AY78" s="181"/>
      <c r="AZ78" s="182"/>
      <c r="BA78" s="182"/>
      <c r="BB78" s="182"/>
      <c r="BC78" s="182"/>
      <c r="BD78" s="183"/>
    </row>
    <row r="79" spans="2:56" ht="39.950000000000003" customHeight="1" x14ac:dyDescent="0.4">
      <c r="B79" s="65">
        <f t="shared" si="4"/>
        <v>67</v>
      </c>
      <c r="C79" s="167"/>
      <c r="D79" s="168"/>
      <c r="E79" s="169"/>
      <c r="F79" s="170"/>
      <c r="G79" s="171"/>
      <c r="H79" s="172"/>
      <c r="I79" s="172"/>
      <c r="J79" s="172"/>
      <c r="K79" s="173"/>
      <c r="L79" s="174"/>
      <c r="M79" s="175"/>
      <c r="N79" s="175"/>
      <c r="O79" s="176"/>
      <c r="P79" s="110"/>
      <c r="Q79" s="111"/>
      <c r="R79" s="111"/>
      <c r="S79" s="111"/>
      <c r="T79" s="111"/>
      <c r="U79" s="111"/>
      <c r="V79" s="112"/>
      <c r="W79" s="110"/>
      <c r="X79" s="111"/>
      <c r="Y79" s="111"/>
      <c r="Z79" s="111"/>
      <c r="AA79" s="111"/>
      <c r="AB79" s="111"/>
      <c r="AC79" s="112"/>
      <c r="AD79" s="110"/>
      <c r="AE79" s="111"/>
      <c r="AF79" s="111"/>
      <c r="AG79" s="111"/>
      <c r="AH79" s="111"/>
      <c r="AI79" s="111"/>
      <c r="AJ79" s="112"/>
      <c r="AK79" s="110"/>
      <c r="AL79" s="111"/>
      <c r="AM79" s="111"/>
      <c r="AN79" s="111"/>
      <c r="AO79" s="111"/>
      <c r="AP79" s="111"/>
      <c r="AQ79" s="112"/>
      <c r="AR79" s="110"/>
      <c r="AS79" s="111"/>
      <c r="AT79" s="112"/>
      <c r="AU79" s="177">
        <f t="shared" si="6"/>
        <v>0</v>
      </c>
      <c r="AV79" s="178"/>
      <c r="AW79" s="179">
        <f t="shared" si="8"/>
        <v>0</v>
      </c>
      <c r="AX79" s="180"/>
      <c r="AY79" s="181"/>
      <c r="AZ79" s="182"/>
      <c r="BA79" s="182"/>
      <c r="BB79" s="182"/>
      <c r="BC79" s="182"/>
      <c r="BD79" s="183"/>
    </row>
    <row r="80" spans="2:56" ht="39.950000000000003" customHeight="1" x14ac:dyDescent="0.4">
      <c r="B80" s="65">
        <f t="shared" si="4"/>
        <v>68</v>
      </c>
      <c r="C80" s="167"/>
      <c r="D80" s="168"/>
      <c r="E80" s="169"/>
      <c r="F80" s="170"/>
      <c r="G80" s="171"/>
      <c r="H80" s="172"/>
      <c r="I80" s="172"/>
      <c r="J80" s="172"/>
      <c r="K80" s="173"/>
      <c r="L80" s="174"/>
      <c r="M80" s="175"/>
      <c r="N80" s="175"/>
      <c r="O80" s="176"/>
      <c r="P80" s="110"/>
      <c r="Q80" s="111"/>
      <c r="R80" s="111"/>
      <c r="S80" s="111"/>
      <c r="T80" s="111"/>
      <c r="U80" s="111"/>
      <c r="V80" s="112"/>
      <c r="W80" s="110"/>
      <c r="X80" s="111"/>
      <c r="Y80" s="111"/>
      <c r="Z80" s="111"/>
      <c r="AA80" s="111"/>
      <c r="AB80" s="111"/>
      <c r="AC80" s="112"/>
      <c r="AD80" s="110"/>
      <c r="AE80" s="111"/>
      <c r="AF80" s="111"/>
      <c r="AG80" s="111"/>
      <c r="AH80" s="111"/>
      <c r="AI80" s="111"/>
      <c r="AJ80" s="112"/>
      <c r="AK80" s="110"/>
      <c r="AL80" s="111"/>
      <c r="AM80" s="111"/>
      <c r="AN80" s="111"/>
      <c r="AO80" s="111"/>
      <c r="AP80" s="111"/>
      <c r="AQ80" s="112"/>
      <c r="AR80" s="110"/>
      <c r="AS80" s="111"/>
      <c r="AT80" s="112"/>
      <c r="AU80" s="177">
        <f t="shared" si="6"/>
        <v>0</v>
      </c>
      <c r="AV80" s="178"/>
      <c r="AW80" s="179">
        <f t="shared" si="8"/>
        <v>0</v>
      </c>
      <c r="AX80" s="180"/>
      <c r="AY80" s="181"/>
      <c r="AZ80" s="182"/>
      <c r="BA80" s="182"/>
      <c r="BB80" s="182"/>
      <c r="BC80" s="182"/>
      <c r="BD80" s="183"/>
    </row>
    <row r="81" spans="2:56" ht="39.950000000000003" customHeight="1" x14ac:dyDescent="0.4">
      <c r="B81" s="65">
        <f t="shared" si="4"/>
        <v>69</v>
      </c>
      <c r="C81" s="167"/>
      <c r="D81" s="168"/>
      <c r="E81" s="169"/>
      <c r="F81" s="170"/>
      <c r="G81" s="171"/>
      <c r="H81" s="172"/>
      <c r="I81" s="172"/>
      <c r="J81" s="172"/>
      <c r="K81" s="173"/>
      <c r="L81" s="174"/>
      <c r="M81" s="175"/>
      <c r="N81" s="175"/>
      <c r="O81" s="176"/>
      <c r="P81" s="110"/>
      <c r="Q81" s="111"/>
      <c r="R81" s="111"/>
      <c r="S81" s="111"/>
      <c r="T81" s="111"/>
      <c r="U81" s="111"/>
      <c r="V81" s="112"/>
      <c r="W81" s="110"/>
      <c r="X81" s="111"/>
      <c r="Y81" s="111"/>
      <c r="Z81" s="111"/>
      <c r="AA81" s="111"/>
      <c r="AB81" s="111"/>
      <c r="AC81" s="112"/>
      <c r="AD81" s="110"/>
      <c r="AE81" s="111"/>
      <c r="AF81" s="111"/>
      <c r="AG81" s="111"/>
      <c r="AH81" s="111"/>
      <c r="AI81" s="111"/>
      <c r="AJ81" s="112"/>
      <c r="AK81" s="110"/>
      <c r="AL81" s="111"/>
      <c r="AM81" s="111"/>
      <c r="AN81" s="111"/>
      <c r="AO81" s="111"/>
      <c r="AP81" s="111"/>
      <c r="AQ81" s="112"/>
      <c r="AR81" s="110"/>
      <c r="AS81" s="111"/>
      <c r="AT81" s="112"/>
      <c r="AU81" s="177">
        <f t="shared" si="6"/>
        <v>0</v>
      </c>
      <c r="AV81" s="178"/>
      <c r="AW81" s="179">
        <f t="shared" si="8"/>
        <v>0</v>
      </c>
      <c r="AX81" s="180"/>
      <c r="AY81" s="181"/>
      <c r="AZ81" s="182"/>
      <c r="BA81" s="182"/>
      <c r="BB81" s="182"/>
      <c r="BC81" s="182"/>
      <c r="BD81" s="183"/>
    </row>
    <row r="82" spans="2:56" ht="39.950000000000003" customHeight="1" x14ac:dyDescent="0.4">
      <c r="B82" s="65">
        <f t="shared" si="4"/>
        <v>70</v>
      </c>
      <c r="C82" s="167"/>
      <c r="D82" s="168"/>
      <c r="E82" s="169"/>
      <c r="F82" s="170"/>
      <c r="G82" s="171"/>
      <c r="H82" s="172"/>
      <c r="I82" s="172"/>
      <c r="J82" s="172"/>
      <c r="K82" s="173"/>
      <c r="L82" s="174"/>
      <c r="M82" s="175"/>
      <c r="N82" s="175"/>
      <c r="O82" s="176"/>
      <c r="P82" s="110"/>
      <c r="Q82" s="111"/>
      <c r="R82" s="111"/>
      <c r="S82" s="111"/>
      <c r="T82" s="111"/>
      <c r="U82" s="111"/>
      <c r="V82" s="112"/>
      <c r="W82" s="110"/>
      <c r="X82" s="111"/>
      <c r="Y82" s="111"/>
      <c r="Z82" s="111"/>
      <c r="AA82" s="111"/>
      <c r="AB82" s="111"/>
      <c r="AC82" s="112"/>
      <c r="AD82" s="110"/>
      <c r="AE82" s="111"/>
      <c r="AF82" s="111"/>
      <c r="AG82" s="111"/>
      <c r="AH82" s="111"/>
      <c r="AI82" s="111"/>
      <c r="AJ82" s="112"/>
      <c r="AK82" s="110"/>
      <c r="AL82" s="111"/>
      <c r="AM82" s="111"/>
      <c r="AN82" s="111"/>
      <c r="AO82" s="111"/>
      <c r="AP82" s="111"/>
      <c r="AQ82" s="112"/>
      <c r="AR82" s="110"/>
      <c r="AS82" s="111"/>
      <c r="AT82" s="112"/>
      <c r="AU82" s="177">
        <f t="shared" si="6"/>
        <v>0</v>
      </c>
      <c r="AV82" s="178"/>
      <c r="AW82" s="179">
        <f t="shared" si="8"/>
        <v>0</v>
      </c>
      <c r="AX82" s="180"/>
      <c r="AY82" s="181"/>
      <c r="AZ82" s="182"/>
      <c r="BA82" s="182"/>
      <c r="BB82" s="182"/>
      <c r="BC82" s="182"/>
      <c r="BD82" s="183"/>
    </row>
    <row r="83" spans="2:56" ht="39.950000000000003" customHeight="1" x14ac:dyDescent="0.4">
      <c r="B83" s="65">
        <f t="shared" si="4"/>
        <v>71</v>
      </c>
      <c r="C83" s="167"/>
      <c r="D83" s="168"/>
      <c r="E83" s="169"/>
      <c r="F83" s="170"/>
      <c r="G83" s="171"/>
      <c r="H83" s="172"/>
      <c r="I83" s="172"/>
      <c r="J83" s="172"/>
      <c r="K83" s="173"/>
      <c r="L83" s="174"/>
      <c r="M83" s="175"/>
      <c r="N83" s="175"/>
      <c r="O83" s="176"/>
      <c r="P83" s="110"/>
      <c r="Q83" s="111"/>
      <c r="R83" s="111"/>
      <c r="S83" s="111"/>
      <c r="T83" s="111"/>
      <c r="U83" s="111"/>
      <c r="V83" s="112"/>
      <c r="W83" s="110"/>
      <c r="X83" s="111"/>
      <c r="Y83" s="111"/>
      <c r="Z83" s="111"/>
      <c r="AA83" s="111"/>
      <c r="AB83" s="111"/>
      <c r="AC83" s="112"/>
      <c r="AD83" s="110"/>
      <c r="AE83" s="111"/>
      <c r="AF83" s="111"/>
      <c r="AG83" s="111"/>
      <c r="AH83" s="111"/>
      <c r="AI83" s="111"/>
      <c r="AJ83" s="112"/>
      <c r="AK83" s="110"/>
      <c r="AL83" s="111"/>
      <c r="AM83" s="111"/>
      <c r="AN83" s="111"/>
      <c r="AO83" s="111"/>
      <c r="AP83" s="111"/>
      <c r="AQ83" s="112"/>
      <c r="AR83" s="110"/>
      <c r="AS83" s="111"/>
      <c r="AT83" s="112"/>
      <c r="AU83" s="177">
        <f t="shared" si="6"/>
        <v>0</v>
      </c>
      <c r="AV83" s="178"/>
      <c r="AW83" s="179">
        <f t="shared" si="8"/>
        <v>0</v>
      </c>
      <c r="AX83" s="180"/>
      <c r="AY83" s="181"/>
      <c r="AZ83" s="182"/>
      <c r="BA83" s="182"/>
      <c r="BB83" s="182"/>
      <c r="BC83" s="182"/>
      <c r="BD83" s="183"/>
    </row>
    <row r="84" spans="2:56" ht="39.950000000000003" customHeight="1" x14ac:dyDescent="0.4">
      <c r="B84" s="65">
        <f t="shared" si="4"/>
        <v>72</v>
      </c>
      <c r="C84" s="167"/>
      <c r="D84" s="168"/>
      <c r="E84" s="169"/>
      <c r="F84" s="170"/>
      <c r="G84" s="171"/>
      <c r="H84" s="172"/>
      <c r="I84" s="172"/>
      <c r="J84" s="172"/>
      <c r="K84" s="173"/>
      <c r="L84" s="174"/>
      <c r="M84" s="175"/>
      <c r="N84" s="175"/>
      <c r="O84" s="176"/>
      <c r="P84" s="110"/>
      <c r="Q84" s="111"/>
      <c r="R84" s="111"/>
      <c r="S84" s="111"/>
      <c r="T84" s="111"/>
      <c r="U84" s="111"/>
      <c r="V84" s="112"/>
      <c r="W84" s="110"/>
      <c r="X84" s="111"/>
      <c r="Y84" s="111"/>
      <c r="Z84" s="111"/>
      <c r="AA84" s="111"/>
      <c r="AB84" s="111"/>
      <c r="AC84" s="112"/>
      <c r="AD84" s="110"/>
      <c r="AE84" s="111"/>
      <c r="AF84" s="111"/>
      <c r="AG84" s="111"/>
      <c r="AH84" s="111"/>
      <c r="AI84" s="111"/>
      <c r="AJ84" s="112"/>
      <c r="AK84" s="110"/>
      <c r="AL84" s="111"/>
      <c r="AM84" s="111"/>
      <c r="AN84" s="111"/>
      <c r="AO84" s="111"/>
      <c r="AP84" s="111"/>
      <c r="AQ84" s="112"/>
      <c r="AR84" s="110"/>
      <c r="AS84" s="111"/>
      <c r="AT84" s="112"/>
      <c r="AU84" s="177">
        <f t="shared" si="6"/>
        <v>0</v>
      </c>
      <c r="AV84" s="178"/>
      <c r="AW84" s="179">
        <f t="shared" si="8"/>
        <v>0</v>
      </c>
      <c r="AX84" s="180"/>
      <c r="AY84" s="181"/>
      <c r="AZ84" s="182"/>
      <c r="BA84" s="182"/>
      <c r="BB84" s="182"/>
      <c r="BC84" s="182"/>
      <c r="BD84" s="183"/>
    </row>
    <row r="85" spans="2:56" ht="39.950000000000003" customHeight="1" x14ac:dyDescent="0.4">
      <c r="B85" s="65">
        <f t="shared" si="4"/>
        <v>73</v>
      </c>
      <c r="C85" s="167"/>
      <c r="D85" s="168"/>
      <c r="E85" s="169"/>
      <c r="F85" s="170"/>
      <c r="G85" s="171"/>
      <c r="H85" s="172"/>
      <c r="I85" s="172"/>
      <c r="J85" s="172"/>
      <c r="K85" s="173"/>
      <c r="L85" s="174"/>
      <c r="M85" s="175"/>
      <c r="N85" s="175"/>
      <c r="O85" s="176"/>
      <c r="P85" s="110"/>
      <c r="Q85" s="111"/>
      <c r="R85" s="111"/>
      <c r="S85" s="111"/>
      <c r="T85" s="111"/>
      <c r="U85" s="111"/>
      <c r="V85" s="112"/>
      <c r="W85" s="110"/>
      <c r="X85" s="111"/>
      <c r="Y85" s="111"/>
      <c r="Z85" s="111"/>
      <c r="AA85" s="111"/>
      <c r="AB85" s="111"/>
      <c r="AC85" s="112"/>
      <c r="AD85" s="110"/>
      <c r="AE85" s="111"/>
      <c r="AF85" s="111"/>
      <c r="AG85" s="111"/>
      <c r="AH85" s="111"/>
      <c r="AI85" s="111"/>
      <c r="AJ85" s="112"/>
      <c r="AK85" s="110"/>
      <c r="AL85" s="111"/>
      <c r="AM85" s="111"/>
      <c r="AN85" s="111"/>
      <c r="AO85" s="111"/>
      <c r="AP85" s="111"/>
      <c r="AQ85" s="112"/>
      <c r="AR85" s="110"/>
      <c r="AS85" s="111"/>
      <c r="AT85" s="112"/>
      <c r="AU85" s="177">
        <f t="shared" si="6"/>
        <v>0</v>
      </c>
      <c r="AV85" s="178"/>
      <c r="AW85" s="179">
        <f t="shared" si="8"/>
        <v>0</v>
      </c>
      <c r="AX85" s="180"/>
      <c r="AY85" s="181"/>
      <c r="AZ85" s="182"/>
      <c r="BA85" s="182"/>
      <c r="BB85" s="182"/>
      <c r="BC85" s="182"/>
      <c r="BD85" s="183"/>
    </row>
    <row r="86" spans="2:56" ht="39.950000000000003" customHeight="1" x14ac:dyDescent="0.4">
      <c r="B86" s="65">
        <f t="shared" si="4"/>
        <v>74</v>
      </c>
      <c r="C86" s="167"/>
      <c r="D86" s="168"/>
      <c r="E86" s="169"/>
      <c r="F86" s="170"/>
      <c r="G86" s="171"/>
      <c r="H86" s="172"/>
      <c r="I86" s="172"/>
      <c r="J86" s="172"/>
      <c r="K86" s="173"/>
      <c r="L86" s="174"/>
      <c r="M86" s="175"/>
      <c r="N86" s="175"/>
      <c r="O86" s="176"/>
      <c r="P86" s="110"/>
      <c r="Q86" s="111"/>
      <c r="R86" s="111"/>
      <c r="S86" s="111"/>
      <c r="T86" s="111"/>
      <c r="U86" s="111"/>
      <c r="V86" s="112"/>
      <c r="W86" s="110"/>
      <c r="X86" s="111"/>
      <c r="Y86" s="111"/>
      <c r="Z86" s="111"/>
      <c r="AA86" s="111"/>
      <c r="AB86" s="111"/>
      <c r="AC86" s="112"/>
      <c r="AD86" s="110"/>
      <c r="AE86" s="111"/>
      <c r="AF86" s="111"/>
      <c r="AG86" s="111"/>
      <c r="AH86" s="111"/>
      <c r="AI86" s="111"/>
      <c r="AJ86" s="112"/>
      <c r="AK86" s="110"/>
      <c r="AL86" s="111"/>
      <c r="AM86" s="111"/>
      <c r="AN86" s="111"/>
      <c r="AO86" s="111"/>
      <c r="AP86" s="111"/>
      <c r="AQ86" s="112"/>
      <c r="AR86" s="110"/>
      <c r="AS86" s="111"/>
      <c r="AT86" s="112"/>
      <c r="AU86" s="177">
        <f t="shared" si="6"/>
        <v>0</v>
      </c>
      <c r="AV86" s="178"/>
      <c r="AW86" s="179">
        <f t="shared" si="8"/>
        <v>0</v>
      </c>
      <c r="AX86" s="180"/>
      <c r="AY86" s="181"/>
      <c r="AZ86" s="182"/>
      <c r="BA86" s="182"/>
      <c r="BB86" s="182"/>
      <c r="BC86" s="182"/>
      <c r="BD86" s="183"/>
    </row>
    <row r="87" spans="2:56" ht="39.950000000000003" customHeight="1" x14ac:dyDescent="0.4">
      <c r="B87" s="65">
        <f t="shared" si="4"/>
        <v>75</v>
      </c>
      <c r="C87" s="167"/>
      <c r="D87" s="168"/>
      <c r="E87" s="169"/>
      <c r="F87" s="170"/>
      <c r="G87" s="171"/>
      <c r="H87" s="172"/>
      <c r="I87" s="172"/>
      <c r="J87" s="172"/>
      <c r="K87" s="173"/>
      <c r="L87" s="174"/>
      <c r="M87" s="175"/>
      <c r="N87" s="175"/>
      <c r="O87" s="176"/>
      <c r="P87" s="110"/>
      <c r="Q87" s="111"/>
      <c r="R87" s="111"/>
      <c r="S87" s="111"/>
      <c r="T87" s="111"/>
      <c r="U87" s="111"/>
      <c r="V87" s="112"/>
      <c r="W87" s="110"/>
      <c r="X87" s="111"/>
      <c r="Y87" s="111"/>
      <c r="Z87" s="111"/>
      <c r="AA87" s="111"/>
      <c r="AB87" s="111"/>
      <c r="AC87" s="112"/>
      <c r="AD87" s="110"/>
      <c r="AE87" s="111"/>
      <c r="AF87" s="111"/>
      <c r="AG87" s="111"/>
      <c r="AH87" s="111"/>
      <c r="AI87" s="111"/>
      <c r="AJ87" s="112"/>
      <c r="AK87" s="110"/>
      <c r="AL87" s="111"/>
      <c r="AM87" s="111"/>
      <c r="AN87" s="111"/>
      <c r="AO87" s="111"/>
      <c r="AP87" s="111"/>
      <c r="AQ87" s="112"/>
      <c r="AR87" s="110"/>
      <c r="AS87" s="111"/>
      <c r="AT87" s="112"/>
      <c r="AU87" s="177">
        <f t="shared" si="6"/>
        <v>0</v>
      </c>
      <c r="AV87" s="178"/>
      <c r="AW87" s="179">
        <f t="shared" si="8"/>
        <v>0</v>
      </c>
      <c r="AX87" s="180"/>
      <c r="AY87" s="181"/>
      <c r="AZ87" s="182"/>
      <c r="BA87" s="182"/>
      <c r="BB87" s="182"/>
      <c r="BC87" s="182"/>
      <c r="BD87" s="183"/>
    </row>
    <row r="88" spans="2:56" ht="39.950000000000003" customHeight="1" x14ac:dyDescent="0.4">
      <c r="B88" s="65">
        <f t="shared" si="4"/>
        <v>76</v>
      </c>
      <c r="C88" s="167"/>
      <c r="D88" s="168"/>
      <c r="E88" s="169"/>
      <c r="F88" s="170"/>
      <c r="G88" s="171"/>
      <c r="H88" s="172"/>
      <c r="I88" s="172"/>
      <c r="J88" s="172"/>
      <c r="K88" s="173"/>
      <c r="L88" s="174"/>
      <c r="M88" s="175"/>
      <c r="N88" s="175"/>
      <c r="O88" s="176"/>
      <c r="P88" s="110"/>
      <c r="Q88" s="111"/>
      <c r="R88" s="111"/>
      <c r="S88" s="111"/>
      <c r="T88" s="111"/>
      <c r="U88" s="111"/>
      <c r="V88" s="112"/>
      <c r="W88" s="110"/>
      <c r="X88" s="111"/>
      <c r="Y88" s="111"/>
      <c r="Z88" s="111"/>
      <c r="AA88" s="111"/>
      <c r="AB88" s="111"/>
      <c r="AC88" s="112"/>
      <c r="AD88" s="110"/>
      <c r="AE88" s="111"/>
      <c r="AF88" s="111"/>
      <c r="AG88" s="111"/>
      <c r="AH88" s="111"/>
      <c r="AI88" s="111"/>
      <c r="AJ88" s="112"/>
      <c r="AK88" s="110"/>
      <c r="AL88" s="111"/>
      <c r="AM88" s="111"/>
      <c r="AN88" s="111"/>
      <c r="AO88" s="111"/>
      <c r="AP88" s="111"/>
      <c r="AQ88" s="112"/>
      <c r="AR88" s="110"/>
      <c r="AS88" s="111"/>
      <c r="AT88" s="112"/>
      <c r="AU88" s="177">
        <f t="shared" si="6"/>
        <v>0</v>
      </c>
      <c r="AV88" s="178"/>
      <c r="AW88" s="179">
        <f t="shared" si="8"/>
        <v>0</v>
      </c>
      <c r="AX88" s="180"/>
      <c r="AY88" s="181"/>
      <c r="AZ88" s="182"/>
      <c r="BA88" s="182"/>
      <c r="BB88" s="182"/>
      <c r="BC88" s="182"/>
      <c r="BD88" s="183"/>
    </row>
    <row r="89" spans="2:56" ht="39.950000000000003" customHeight="1" x14ac:dyDescent="0.4">
      <c r="B89" s="65">
        <f t="shared" si="4"/>
        <v>77</v>
      </c>
      <c r="C89" s="167"/>
      <c r="D89" s="168"/>
      <c r="E89" s="169"/>
      <c r="F89" s="170"/>
      <c r="G89" s="171"/>
      <c r="H89" s="172"/>
      <c r="I89" s="172"/>
      <c r="J89" s="172"/>
      <c r="K89" s="173"/>
      <c r="L89" s="174"/>
      <c r="M89" s="175"/>
      <c r="N89" s="175"/>
      <c r="O89" s="176"/>
      <c r="P89" s="110"/>
      <c r="Q89" s="111"/>
      <c r="R89" s="111"/>
      <c r="S89" s="111"/>
      <c r="T89" s="111"/>
      <c r="U89" s="111"/>
      <c r="V89" s="112"/>
      <c r="W89" s="110"/>
      <c r="X89" s="111"/>
      <c r="Y89" s="111"/>
      <c r="Z89" s="111"/>
      <c r="AA89" s="111"/>
      <c r="AB89" s="111"/>
      <c r="AC89" s="112"/>
      <c r="AD89" s="110"/>
      <c r="AE89" s="111"/>
      <c r="AF89" s="111"/>
      <c r="AG89" s="111"/>
      <c r="AH89" s="111"/>
      <c r="AI89" s="111"/>
      <c r="AJ89" s="112"/>
      <c r="AK89" s="110"/>
      <c r="AL89" s="111"/>
      <c r="AM89" s="111"/>
      <c r="AN89" s="111"/>
      <c r="AO89" s="111"/>
      <c r="AP89" s="111"/>
      <c r="AQ89" s="112"/>
      <c r="AR89" s="110"/>
      <c r="AS89" s="111"/>
      <c r="AT89" s="112"/>
      <c r="AU89" s="177">
        <f t="shared" si="6"/>
        <v>0</v>
      </c>
      <c r="AV89" s="178"/>
      <c r="AW89" s="179">
        <f t="shared" si="8"/>
        <v>0</v>
      </c>
      <c r="AX89" s="180"/>
      <c r="AY89" s="181"/>
      <c r="AZ89" s="182"/>
      <c r="BA89" s="182"/>
      <c r="BB89" s="182"/>
      <c r="BC89" s="182"/>
      <c r="BD89" s="183"/>
    </row>
    <row r="90" spans="2:56" ht="39.950000000000003" customHeight="1" x14ac:dyDescent="0.4">
      <c r="B90" s="65">
        <f t="shared" si="4"/>
        <v>78</v>
      </c>
      <c r="C90" s="167"/>
      <c r="D90" s="168"/>
      <c r="E90" s="169"/>
      <c r="F90" s="170"/>
      <c r="G90" s="171"/>
      <c r="H90" s="172"/>
      <c r="I90" s="172"/>
      <c r="J90" s="172"/>
      <c r="K90" s="173"/>
      <c r="L90" s="174"/>
      <c r="M90" s="175"/>
      <c r="N90" s="175"/>
      <c r="O90" s="176"/>
      <c r="P90" s="110"/>
      <c r="Q90" s="111"/>
      <c r="R90" s="111"/>
      <c r="S90" s="111"/>
      <c r="T90" s="111"/>
      <c r="U90" s="111"/>
      <c r="V90" s="112"/>
      <c r="W90" s="110"/>
      <c r="X90" s="111"/>
      <c r="Y90" s="111"/>
      <c r="Z90" s="111"/>
      <c r="AA90" s="111"/>
      <c r="AB90" s="111"/>
      <c r="AC90" s="112"/>
      <c r="AD90" s="110"/>
      <c r="AE90" s="111"/>
      <c r="AF90" s="111"/>
      <c r="AG90" s="111"/>
      <c r="AH90" s="111"/>
      <c r="AI90" s="111"/>
      <c r="AJ90" s="112"/>
      <c r="AK90" s="110"/>
      <c r="AL90" s="111"/>
      <c r="AM90" s="111"/>
      <c r="AN90" s="111"/>
      <c r="AO90" s="111"/>
      <c r="AP90" s="111"/>
      <c r="AQ90" s="112"/>
      <c r="AR90" s="110"/>
      <c r="AS90" s="111"/>
      <c r="AT90" s="112"/>
      <c r="AU90" s="177">
        <f t="shared" si="6"/>
        <v>0</v>
      </c>
      <c r="AV90" s="178"/>
      <c r="AW90" s="179">
        <f t="shared" si="8"/>
        <v>0</v>
      </c>
      <c r="AX90" s="180"/>
      <c r="AY90" s="181"/>
      <c r="AZ90" s="182"/>
      <c r="BA90" s="182"/>
      <c r="BB90" s="182"/>
      <c r="BC90" s="182"/>
      <c r="BD90" s="183"/>
    </row>
    <row r="91" spans="2:56" ht="39.950000000000003" customHeight="1" x14ac:dyDescent="0.4">
      <c r="B91" s="65">
        <f t="shared" si="4"/>
        <v>79</v>
      </c>
      <c r="C91" s="167"/>
      <c r="D91" s="168"/>
      <c r="E91" s="169"/>
      <c r="F91" s="170"/>
      <c r="G91" s="171"/>
      <c r="H91" s="172"/>
      <c r="I91" s="172"/>
      <c r="J91" s="172"/>
      <c r="K91" s="173"/>
      <c r="L91" s="174"/>
      <c r="M91" s="175"/>
      <c r="N91" s="175"/>
      <c r="O91" s="176"/>
      <c r="P91" s="110"/>
      <c r="Q91" s="111"/>
      <c r="R91" s="111"/>
      <c r="S91" s="111"/>
      <c r="T91" s="111"/>
      <c r="U91" s="111"/>
      <c r="V91" s="112"/>
      <c r="W91" s="110"/>
      <c r="X91" s="111"/>
      <c r="Y91" s="111"/>
      <c r="Z91" s="111"/>
      <c r="AA91" s="111"/>
      <c r="AB91" s="111"/>
      <c r="AC91" s="112"/>
      <c r="AD91" s="110"/>
      <c r="AE91" s="111"/>
      <c r="AF91" s="111"/>
      <c r="AG91" s="111"/>
      <c r="AH91" s="111"/>
      <c r="AI91" s="111"/>
      <c r="AJ91" s="112"/>
      <c r="AK91" s="110"/>
      <c r="AL91" s="111"/>
      <c r="AM91" s="111"/>
      <c r="AN91" s="111"/>
      <c r="AO91" s="111"/>
      <c r="AP91" s="111"/>
      <c r="AQ91" s="112"/>
      <c r="AR91" s="110"/>
      <c r="AS91" s="111"/>
      <c r="AT91" s="112"/>
      <c r="AU91" s="177">
        <f t="shared" si="6"/>
        <v>0</v>
      </c>
      <c r="AV91" s="178"/>
      <c r="AW91" s="179">
        <f t="shared" si="8"/>
        <v>0</v>
      </c>
      <c r="AX91" s="180"/>
      <c r="AY91" s="181"/>
      <c r="AZ91" s="182"/>
      <c r="BA91" s="182"/>
      <c r="BB91" s="182"/>
      <c r="BC91" s="182"/>
      <c r="BD91" s="183"/>
    </row>
    <row r="92" spans="2:56" ht="39.950000000000003" customHeight="1" x14ac:dyDescent="0.4">
      <c r="B92" s="65">
        <f t="shared" si="4"/>
        <v>80</v>
      </c>
      <c r="C92" s="167"/>
      <c r="D92" s="168"/>
      <c r="E92" s="169"/>
      <c r="F92" s="170"/>
      <c r="G92" s="171"/>
      <c r="H92" s="172"/>
      <c r="I92" s="172"/>
      <c r="J92" s="172"/>
      <c r="K92" s="173"/>
      <c r="L92" s="174"/>
      <c r="M92" s="175"/>
      <c r="N92" s="175"/>
      <c r="O92" s="176"/>
      <c r="P92" s="110"/>
      <c r="Q92" s="111"/>
      <c r="R92" s="111"/>
      <c r="S92" s="111"/>
      <c r="T92" s="111"/>
      <c r="U92" s="111"/>
      <c r="V92" s="112"/>
      <c r="W92" s="110"/>
      <c r="X92" s="111"/>
      <c r="Y92" s="111"/>
      <c r="Z92" s="111"/>
      <c r="AA92" s="111"/>
      <c r="AB92" s="111"/>
      <c r="AC92" s="112"/>
      <c r="AD92" s="110"/>
      <c r="AE92" s="111"/>
      <c r="AF92" s="111"/>
      <c r="AG92" s="111"/>
      <c r="AH92" s="111"/>
      <c r="AI92" s="111"/>
      <c r="AJ92" s="112"/>
      <c r="AK92" s="110"/>
      <c r="AL92" s="111"/>
      <c r="AM92" s="111"/>
      <c r="AN92" s="111"/>
      <c r="AO92" s="111"/>
      <c r="AP92" s="111"/>
      <c r="AQ92" s="112"/>
      <c r="AR92" s="110"/>
      <c r="AS92" s="111"/>
      <c r="AT92" s="112"/>
      <c r="AU92" s="177">
        <f t="shared" si="6"/>
        <v>0</v>
      </c>
      <c r="AV92" s="178"/>
      <c r="AW92" s="179">
        <f t="shared" si="8"/>
        <v>0</v>
      </c>
      <c r="AX92" s="180"/>
      <c r="AY92" s="181"/>
      <c r="AZ92" s="182"/>
      <c r="BA92" s="182"/>
      <c r="BB92" s="182"/>
      <c r="BC92" s="182"/>
      <c r="BD92" s="183"/>
    </row>
    <row r="93" spans="2:56" ht="39.950000000000003" customHeight="1" x14ac:dyDescent="0.4">
      <c r="B93" s="65">
        <f t="shared" si="4"/>
        <v>81</v>
      </c>
      <c r="C93" s="167"/>
      <c r="D93" s="168"/>
      <c r="E93" s="169"/>
      <c r="F93" s="170"/>
      <c r="G93" s="171"/>
      <c r="H93" s="172"/>
      <c r="I93" s="172"/>
      <c r="J93" s="172"/>
      <c r="K93" s="173"/>
      <c r="L93" s="174"/>
      <c r="M93" s="175"/>
      <c r="N93" s="175"/>
      <c r="O93" s="176"/>
      <c r="P93" s="110"/>
      <c r="Q93" s="111"/>
      <c r="R93" s="111"/>
      <c r="S93" s="111"/>
      <c r="T93" s="111"/>
      <c r="U93" s="111"/>
      <c r="V93" s="112"/>
      <c r="W93" s="110"/>
      <c r="X93" s="111"/>
      <c r="Y93" s="111"/>
      <c r="Z93" s="111"/>
      <c r="AA93" s="111"/>
      <c r="AB93" s="111"/>
      <c r="AC93" s="112"/>
      <c r="AD93" s="110"/>
      <c r="AE93" s="111"/>
      <c r="AF93" s="111"/>
      <c r="AG93" s="111"/>
      <c r="AH93" s="111"/>
      <c r="AI93" s="111"/>
      <c r="AJ93" s="112"/>
      <c r="AK93" s="110"/>
      <c r="AL93" s="111"/>
      <c r="AM93" s="111"/>
      <c r="AN93" s="111"/>
      <c r="AO93" s="111"/>
      <c r="AP93" s="111"/>
      <c r="AQ93" s="112"/>
      <c r="AR93" s="110"/>
      <c r="AS93" s="111"/>
      <c r="AT93" s="112"/>
      <c r="AU93" s="177">
        <f t="shared" si="6"/>
        <v>0</v>
      </c>
      <c r="AV93" s="178"/>
      <c r="AW93" s="179">
        <f t="shared" si="8"/>
        <v>0</v>
      </c>
      <c r="AX93" s="180"/>
      <c r="AY93" s="181"/>
      <c r="AZ93" s="182"/>
      <c r="BA93" s="182"/>
      <c r="BB93" s="182"/>
      <c r="BC93" s="182"/>
      <c r="BD93" s="183"/>
    </row>
    <row r="94" spans="2:56" ht="39.950000000000003" customHeight="1" x14ac:dyDescent="0.4">
      <c r="B94" s="65">
        <f t="shared" ref="B94:B112" si="9">B93+1</f>
        <v>82</v>
      </c>
      <c r="C94" s="167"/>
      <c r="D94" s="168"/>
      <c r="E94" s="169"/>
      <c r="F94" s="170"/>
      <c r="G94" s="171"/>
      <c r="H94" s="172"/>
      <c r="I94" s="172"/>
      <c r="J94" s="172"/>
      <c r="K94" s="173"/>
      <c r="L94" s="174"/>
      <c r="M94" s="175"/>
      <c r="N94" s="175"/>
      <c r="O94" s="176"/>
      <c r="P94" s="110"/>
      <c r="Q94" s="111"/>
      <c r="R94" s="111"/>
      <c r="S94" s="111"/>
      <c r="T94" s="111"/>
      <c r="U94" s="111"/>
      <c r="V94" s="112"/>
      <c r="W94" s="110"/>
      <c r="X94" s="111"/>
      <c r="Y94" s="111"/>
      <c r="Z94" s="111"/>
      <c r="AA94" s="111"/>
      <c r="AB94" s="111"/>
      <c r="AC94" s="112"/>
      <c r="AD94" s="110"/>
      <c r="AE94" s="111"/>
      <c r="AF94" s="111"/>
      <c r="AG94" s="111"/>
      <c r="AH94" s="111"/>
      <c r="AI94" s="111"/>
      <c r="AJ94" s="112"/>
      <c r="AK94" s="110"/>
      <c r="AL94" s="111"/>
      <c r="AM94" s="111"/>
      <c r="AN94" s="111"/>
      <c r="AO94" s="111"/>
      <c r="AP94" s="111"/>
      <c r="AQ94" s="112"/>
      <c r="AR94" s="110"/>
      <c r="AS94" s="111"/>
      <c r="AT94" s="112"/>
      <c r="AU94" s="177">
        <f t="shared" si="6"/>
        <v>0</v>
      </c>
      <c r="AV94" s="178"/>
      <c r="AW94" s="179">
        <f t="shared" si="8"/>
        <v>0</v>
      </c>
      <c r="AX94" s="180"/>
      <c r="AY94" s="181"/>
      <c r="AZ94" s="182"/>
      <c r="BA94" s="182"/>
      <c r="BB94" s="182"/>
      <c r="BC94" s="182"/>
      <c r="BD94" s="183"/>
    </row>
    <row r="95" spans="2:56" ht="39.950000000000003" customHeight="1" x14ac:dyDescent="0.4">
      <c r="B95" s="65">
        <f t="shared" si="9"/>
        <v>83</v>
      </c>
      <c r="C95" s="167"/>
      <c r="D95" s="168"/>
      <c r="E95" s="169"/>
      <c r="F95" s="170"/>
      <c r="G95" s="171"/>
      <c r="H95" s="172"/>
      <c r="I95" s="172"/>
      <c r="J95" s="172"/>
      <c r="K95" s="173"/>
      <c r="L95" s="174"/>
      <c r="M95" s="175"/>
      <c r="N95" s="175"/>
      <c r="O95" s="176"/>
      <c r="P95" s="110"/>
      <c r="Q95" s="111"/>
      <c r="R95" s="111"/>
      <c r="S95" s="111"/>
      <c r="T95" s="111"/>
      <c r="U95" s="111"/>
      <c r="V95" s="112"/>
      <c r="W95" s="110"/>
      <c r="X95" s="111"/>
      <c r="Y95" s="111"/>
      <c r="Z95" s="111"/>
      <c r="AA95" s="111"/>
      <c r="AB95" s="111"/>
      <c r="AC95" s="112"/>
      <c r="AD95" s="110"/>
      <c r="AE95" s="111"/>
      <c r="AF95" s="111"/>
      <c r="AG95" s="111"/>
      <c r="AH95" s="111"/>
      <c r="AI95" s="111"/>
      <c r="AJ95" s="112"/>
      <c r="AK95" s="110"/>
      <c r="AL95" s="111"/>
      <c r="AM95" s="111"/>
      <c r="AN95" s="111"/>
      <c r="AO95" s="111"/>
      <c r="AP95" s="111"/>
      <c r="AQ95" s="112"/>
      <c r="AR95" s="110"/>
      <c r="AS95" s="111"/>
      <c r="AT95" s="112"/>
      <c r="AU95" s="177">
        <f t="shared" ref="AU95:AU111" si="10">IF($AZ$3="４週",SUM(P95:AQ95),IF($AZ$3="暦月",SUM(P95:AT95),""))</f>
        <v>0</v>
      </c>
      <c r="AV95" s="178"/>
      <c r="AW95" s="179">
        <f t="shared" si="8"/>
        <v>0</v>
      </c>
      <c r="AX95" s="180"/>
      <c r="AY95" s="181"/>
      <c r="AZ95" s="182"/>
      <c r="BA95" s="182"/>
      <c r="BB95" s="182"/>
      <c r="BC95" s="182"/>
      <c r="BD95" s="183"/>
    </row>
    <row r="96" spans="2:56" ht="39.950000000000003" customHeight="1" x14ac:dyDescent="0.4">
      <c r="B96" s="65">
        <f t="shared" si="9"/>
        <v>84</v>
      </c>
      <c r="C96" s="167"/>
      <c r="D96" s="168"/>
      <c r="E96" s="169"/>
      <c r="F96" s="170"/>
      <c r="G96" s="171"/>
      <c r="H96" s="172"/>
      <c r="I96" s="172"/>
      <c r="J96" s="172"/>
      <c r="K96" s="173"/>
      <c r="L96" s="174"/>
      <c r="M96" s="175"/>
      <c r="N96" s="175"/>
      <c r="O96" s="176"/>
      <c r="P96" s="116"/>
      <c r="Q96" s="117"/>
      <c r="R96" s="117"/>
      <c r="S96" s="117"/>
      <c r="T96" s="117"/>
      <c r="U96" s="117"/>
      <c r="V96" s="118"/>
      <c r="W96" s="116"/>
      <c r="X96" s="117"/>
      <c r="Y96" s="117"/>
      <c r="Z96" s="117"/>
      <c r="AA96" s="117"/>
      <c r="AB96" s="117"/>
      <c r="AC96" s="118"/>
      <c r="AD96" s="116"/>
      <c r="AE96" s="117"/>
      <c r="AF96" s="117"/>
      <c r="AG96" s="117"/>
      <c r="AH96" s="117"/>
      <c r="AI96" s="117"/>
      <c r="AJ96" s="118"/>
      <c r="AK96" s="116"/>
      <c r="AL96" s="117"/>
      <c r="AM96" s="117"/>
      <c r="AN96" s="117"/>
      <c r="AO96" s="117"/>
      <c r="AP96" s="117"/>
      <c r="AQ96" s="118"/>
      <c r="AR96" s="116"/>
      <c r="AS96" s="117"/>
      <c r="AT96" s="118"/>
      <c r="AU96" s="177">
        <f t="shared" si="10"/>
        <v>0</v>
      </c>
      <c r="AV96" s="178"/>
      <c r="AW96" s="179">
        <f t="shared" si="8"/>
        <v>0</v>
      </c>
      <c r="AX96" s="180"/>
      <c r="AY96" s="181"/>
      <c r="AZ96" s="182"/>
      <c r="BA96" s="182"/>
      <c r="BB96" s="182"/>
      <c r="BC96" s="182"/>
      <c r="BD96" s="183"/>
    </row>
    <row r="97" spans="2:56" ht="39.950000000000003" customHeight="1" x14ac:dyDescent="0.4">
      <c r="B97" s="65">
        <f t="shared" si="9"/>
        <v>85</v>
      </c>
      <c r="C97" s="167"/>
      <c r="D97" s="168"/>
      <c r="E97" s="169"/>
      <c r="F97" s="170"/>
      <c r="G97" s="171"/>
      <c r="H97" s="172"/>
      <c r="I97" s="172"/>
      <c r="J97" s="172"/>
      <c r="K97" s="173"/>
      <c r="L97" s="174"/>
      <c r="M97" s="175"/>
      <c r="N97" s="175"/>
      <c r="O97" s="176"/>
      <c r="P97" s="110"/>
      <c r="Q97" s="111"/>
      <c r="R97" s="111"/>
      <c r="S97" s="111"/>
      <c r="T97" s="111"/>
      <c r="U97" s="111"/>
      <c r="V97" s="112"/>
      <c r="W97" s="110"/>
      <c r="X97" s="111"/>
      <c r="Y97" s="111"/>
      <c r="Z97" s="111"/>
      <c r="AA97" s="111"/>
      <c r="AB97" s="111"/>
      <c r="AC97" s="112"/>
      <c r="AD97" s="110"/>
      <c r="AE97" s="111"/>
      <c r="AF97" s="111"/>
      <c r="AG97" s="111"/>
      <c r="AH97" s="111"/>
      <c r="AI97" s="111"/>
      <c r="AJ97" s="112"/>
      <c r="AK97" s="110"/>
      <c r="AL97" s="111"/>
      <c r="AM97" s="111"/>
      <c r="AN97" s="111"/>
      <c r="AO97" s="111"/>
      <c r="AP97" s="111"/>
      <c r="AQ97" s="112"/>
      <c r="AR97" s="110"/>
      <c r="AS97" s="111"/>
      <c r="AT97" s="112"/>
      <c r="AU97" s="177">
        <f t="shared" si="10"/>
        <v>0</v>
      </c>
      <c r="AV97" s="178"/>
      <c r="AW97" s="179">
        <f t="shared" si="8"/>
        <v>0</v>
      </c>
      <c r="AX97" s="180"/>
      <c r="AY97" s="181"/>
      <c r="AZ97" s="182"/>
      <c r="BA97" s="182"/>
      <c r="BB97" s="182"/>
      <c r="BC97" s="182"/>
      <c r="BD97" s="183"/>
    </row>
    <row r="98" spans="2:56" ht="39.950000000000003" customHeight="1" x14ac:dyDescent="0.4">
      <c r="B98" s="65">
        <f t="shared" si="9"/>
        <v>86</v>
      </c>
      <c r="C98" s="167"/>
      <c r="D98" s="168"/>
      <c r="E98" s="169"/>
      <c r="F98" s="170"/>
      <c r="G98" s="171"/>
      <c r="H98" s="172"/>
      <c r="I98" s="172"/>
      <c r="J98" s="172"/>
      <c r="K98" s="173"/>
      <c r="L98" s="174"/>
      <c r="M98" s="175"/>
      <c r="N98" s="175"/>
      <c r="O98" s="176"/>
      <c r="P98" s="110"/>
      <c r="Q98" s="111"/>
      <c r="R98" s="111"/>
      <c r="S98" s="111"/>
      <c r="T98" s="111"/>
      <c r="U98" s="111"/>
      <c r="V98" s="112"/>
      <c r="W98" s="110"/>
      <c r="X98" s="111"/>
      <c r="Y98" s="111"/>
      <c r="Z98" s="111"/>
      <c r="AA98" s="111"/>
      <c r="AB98" s="111"/>
      <c r="AC98" s="112"/>
      <c r="AD98" s="110"/>
      <c r="AE98" s="111"/>
      <c r="AF98" s="111"/>
      <c r="AG98" s="111"/>
      <c r="AH98" s="111"/>
      <c r="AI98" s="111"/>
      <c r="AJ98" s="112"/>
      <c r="AK98" s="110"/>
      <c r="AL98" s="111"/>
      <c r="AM98" s="111"/>
      <c r="AN98" s="111"/>
      <c r="AO98" s="111"/>
      <c r="AP98" s="111"/>
      <c r="AQ98" s="112"/>
      <c r="AR98" s="110"/>
      <c r="AS98" s="111"/>
      <c r="AT98" s="112"/>
      <c r="AU98" s="177">
        <f t="shared" si="10"/>
        <v>0</v>
      </c>
      <c r="AV98" s="178"/>
      <c r="AW98" s="179">
        <f t="shared" si="8"/>
        <v>0</v>
      </c>
      <c r="AX98" s="180"/>
      <c r="AY98" s="181"/>
      <c r="AZ98" s="182"/>
      <c r="BA98" s="182"/>
      <c r="BB98" s="182"/>
      <c r="BC98" s="182"/>
      <c r="BD98" s="183"/>
    </row>
    <row r="99" spans="2:56" ht="39.950000000000003" customHeight="1" x14ac:dyDescent="0.4">
      <c r="B99" s="65">
        <f t="shared" si="9"/>
        <v>87</v>
      </c>
      <c r="C99" s="167"/>
      <c r="D99" s="168"/>
      <c r="E99" s="169"/>
      <c r="F99" s="170"/>
      <c r="G99" s="171"/>
      <c r="H99" s="172"/>
      <c r="I99" s="172"/>
      <c r="J99" s="172"/>
      <c r="K99" s="173"/>
      <c r="L99" s="174"/>
      <c r="M99" s="175"/>
      <c r="N99" s="175"/>
      <c r="O99" s="176"/>
      <c r="P99" s="110"/>
      <c r="Q99" s="111"/>
      <c r="R99" s="111"/>
      <c r="S99" s="111"/>
      <c r="T99" s="111"/>
      <c r="U99" s="111"/>
      <c r="V99" s="112"/>
      <c r="W99" s="110"/>
      <c r="X99" s="111"/>
      <c r="Y99" s="111"/>
      <c r="Z99" s="111"/>
      <c r="AA99" s="111"/>
      <c r="AB99" s="111"/>
      <c r="AC99" s="112"/>
      <c r="AD99" s="110"/>
      <c r="AE99" s="111"/>
      <c r="AF99" s="111"/>
      <c r="AG99" s="111"/>
      <c r="AH99" s="111"/>
      <c r="AI99" s="111"/>
      <c r="AJ99" s="112"/>
      <c r="AK99" s="110"/>
      <c r="AL99" s="111"/>
      <c r="AM99" s="111"/>
      <c r="AN99" s="111"/>
      <c r="AO99" s="111"/>
      <c r="AP99" s="111"/>
      <c r="AQ99" s="112"/>
      <c r="AR99" s="110"/>
      <c r="AS99" s="111"/>
      <c r="AT99" s="112"/>
      <c r="AU99" s="177">
        <f t="shared" si="10"/>
        <v>0</v>
      </c>
      <c r="AV99" s="178"/>
      <c r="AW99" s="179">
        <f t="shared" si="8"/>
        <v>0</v>
      </c>
      <c r="AX99" s="180"/>
      <c r="AY99" s="181"/>
      <c r="AZ99" s="182"/>
      <c r="BA99" s="182"/>
      <c r="BB99" s="182"/>
      <c r="BC99" s="182"/>
      <c r="BD99" s="183"/>
    </row>
    <row r="100" spans="2:56" ht="39.950000000000003" customHeight="1" x14ac:dyDescent="0.4">
      <c r="B100" s="65">
        <f t="shared" si="9"/>
        <v>88</v>
      </c>
      <c r="C100" s="167"/>
      <c r="D100" s="168"/>
      <c r="E100" s="169"/>
      <c r="F100" s="170"/>
      <c r="G100" s="171"/>
      <c r="H100" s="172"/>
      <c r="I100" s="172"/>
      <c r="J100" s="172"/>
      <c r="K100" s="173"/>
      <c r="L100" s="174"/>
      <c r="M100" s="175"/>
      <c r="N100" s="175"/>
      <c r="O100" s="176"/>
      <c r="P100" s="110"/>
      <c r="Q100" s="111"/>
      <c r="R100" s="111"/>
      <c r="S100" s="111"/>
      <c r="T100" s="111"/>
      <c r="U100" s="111"/>
      <c r="V100" s="112"/>
      <c r="W100" s="110"/>
      <c r="X100" s="111"/>
      <c r="Y100" s="111"/>
      <c r="Z100" s="111"/>
      <c r="AA100" s="111"/>
      <c r="AB100" s="111"/>
      <c r="AC100" s="112"/>
      <c r="AD100" s="110"/>
      <c r="AE100" s="111"/>
      <c r="AF100" s="111"/>
      <c r="AG100" s="111"/>
      <c r="AH100" s="111"/>
      <c r="AI100" s="111"/>
      <c r="AJ100" s="112"/>
      <c r="AK100" s="110"/>
      <c r="AL100" s="111"/>
      <c r="AM100" s="111"/>
      <c r="AN100" s="111"/>
      <c r="AO100" s="111"/>
      <c r="AP100" s="111"/>
      <c r="AQ100" s="112"/>
      <c r="AR100" s="110"/>
      <c r="AS100" s="111"/>
      <c r="AT100" s="112"/>
      <c r="AU100" s="177">
        <f t="shared" si="10"/>
        <v>0</v>
      </c>
      <c r="AV100" s="178"/>
      <c r="AW100" s="179">
        <f t="shared" si="8"/>
        <v>0</v>
      </c>
      <c r="AX100" s="180"/>
      <c r="AY100" s="181"/>
      <c r="AZ100" s="182"/>
      <c r="BA100" s="182"/>
      <c r="BB100" s="182"/>
      <c r="BC100" s="182"/>
      <c r="BD100" s="183"/>
    </row>
    <row r="101" spans="2:56" ht="39.950000000000003" customHeight="1" x14ac:dyDescent="0.4">
      <c r="B101" s="65">
        <f t="shared" si="9"/>
        <v>89</v>
      </c>
      <c r="C101" s="167"/>
      <c r="D101" s="168"/>
      <c r="E101" s="169"/>
      <c r="F101" s="170"/>
      <c r="G101" s="171"/>
      <c r="H101" s="172"/>
      <c r="I101" s="172"/>
      <c r="J101" s="172"/>
      <c r="K101" s="173"/>
      <c r="L101" s="174"/>
      <c r="M101" s="175"/>
      <c r="N101" s="175"/>
      <c r="O101" s="176"/>
      <c r="P101" s="110"/>
      <c r="Q101" s="111"/>
      <c r="R101" s="111"/>
      <c r="S101" s="111"/>
      <c r="T101" s="111"/>
      <c r="U101" s="111"/>
      <c r="V101" s="112"/>
      <c r="W101" s="110"/>
      <c r="X101" s="111"/>
      <c r="Y101" s="111"/>
      <c r="Z101" s="111"/>
      <c r="AA101" s="111"/>
      <c r="AB101" s="111"/>
      <c r="AC101" s="112"/>
      <c r="AD101" s="110"/>
      <c r="AE101" s="111"/>
      <c r="AF101" s="111"/>
      <c r="AG101" s="111"/>
      <c r="AH101" s="111"/>
      <c r="AI101" s="111"/>
      <c r="AJ101" s="112"/>
      <c r="AK101" s="110"/>
      <c r="AL101" s="111"/>
      <c r="AM101" s="111"/>
      <c r="AN101" s="111"/>
      <c r="AO101" s="111"/>
      <c r="AP101" s="111"/>
      <c r="AQ101" s="112"/>
      <c r="AR101" s="110"/>
      <c r="AS101" s="111"/>
      <c r="AT101" s="112"/>
      <c r="AU101" s="177">
        <f t="shared" si="10"/>
        <v>0</v>
      </c>
      <c r="AV101" s="178"/>
      <c r="AW101" s="179">
        <f t="shared" si="8"/>
        <v>0</v>
      </c>
      <c r="AX101" s="180"/>
      <c r="AY101" s="181"/>
      <c r="AZ101" s="182"/>
      <c r="BA101" s="182"/>
      <c r="BB101" s="182"/>
      <c r="BC101" s="182"/>
      <c r="BD101" s="183"/>
    </row>
    <row r="102" spans="2:56" ht="39.950000000000003" customHeight="1" x14ac:dyDescent="0.4">
      <c r="B102" s="65">
        <f t="shared" si="9"/>
        <v>90</v>
      </c>
      <c r="C102" s="167"/>
      <c r="D102" s="168"/>
      <c r="E102" s="169"/>
      <c r="F102" s="170"/>
      <c r="G102" s="171"/>
      <c r="H102" s="172"/>
      <c r="I102" s="172"/>
      <c r="J102" s="172"/>
      <c r="K102" s="173"/>
      <c r="L102" s="174"/>
      <c r="M102" s="175"/>
      <c r="N102" s="175"/>
      <c r="O102" s="176"/>
      <c r="P102" s="110"/>
      <c r="Q102" s="111"/>
      <c r="R102" s="111"/>
      <c r="S102" s="111"/>
      <c r="T102" s="111"/>
      <c r="U102" s="111"/>
      <c r="V102" s="112"/>
      <c r="W102" s="110"/>
      <c r="X102" s="111"/>
      <c r="Y102" s="111"/>
      <c r="Z102" s="111"/>
      <c r="AA102" s="111"/>
      <c r="AB102" s="111"/>
      <c r="AC102" s="112"/>
      <c r="AD102" s="110"/>
      <c r="AE102" s="111"/>
      <c r="AF102" s="111"/>
      <c r="AG102" s="111"/>
      <c r="AH102" s="111"/>
      <c r="AI102" s="111"/>
      <c r="AJ102" s="112"/>
      <c r="AK102" s="110"/>
      <c r="AL102" s="111"/>
      <c r="AM102" s="111"/>
      <c r="AN102" s="111"/>
      <c r="AO102" s="111"/>
      <c r="AP102" s="111"/>
      <c r="AQ102" s="112"/>
      <c r="AR102" s="110"/>
      <c r="AS102" s="111"/>
      <c r="AT102" s="112"/>
      <c r="AU102" s="177">
        <f t="shared" si="10"/>
        <v>0</v>
      </c>
      <c r="AV102" s="178"/>
      <c r="AW102" s="179">
        <f t="shared" si="8"/>
        <v>0</v>
      </c>
      <c r="AX102" s="180"/>
      <c r="AY102" s="181"/>
      <c r="AZ102" s="182"/>
      <c r="BA102" s="182"/>
      <c r="BB102" s="182"/>
      <c r="BC102" s="182"/>
      <c r="BD102" s="183"/>
    </row>
    <row r="103" spans="2:56" ht="39.950000000000003" customHeight="1" x14ac:dyDescent="0.4">
      <c r="B103" s="65">
        <f t="shared" si="9"/>
        <v>91</v>
      </c>
      <c r="C103" s="167"/>
      <c r="D103" s="168"/>
      <c r="E103" s="169"/>
      <c r="F103" s="170"/>
      <c r="G103" s="171"/>
      <c r="H103" s="172"/>
      <c r="I103" s="172"/>
      <c r="J103" s="172"/>
      <c r="K103" s="173"/>
      <c r="L103" s="174"/>
      <c r="M103" s="175"/>
      <c r="N103" s="175"/>
      <c r="O103" s="176"/>
      <c r="P103" s="110"/>
      <c r="Q103" s="111"/>
      <c r="R103" s="111"/>
      <c r="S103" s="111"/>
      <c r="T103" s="111"/>
      <c r="U103" s="111"/>
      <c r="V103" s="112"/>
      <c r="W103" s="110"/>
      <c r="X103" s="111"/>
      <c r="Y103" s="111"/>
      <c r="Z103" s="111"/>
      <c r="AA103" s="111"/>
      <c r="AB103" s="111"/>
      <c r="AC103" s="112"/>
      <c r="AD103" s="110"/>
      <c r="AE103" s="111"/>
      <c r="AF103" s="111"/>
      <c r="AG103" s="111"/>
      <c r="AH103" s="111"/>
      <c r="AI103" s="111"/>
      <c r="AJ103" s="112"/>
      <c r="AK103" s="110"/>
      <c r="AL103" s="111"/>
      <c r="AM103" s="111"/>
      <c r="AN103" s="111"/>
      <c r="AO103" s="111"/>
      <c r="AP103" s="111"/>
      <c r="AQ103" s="112"/>
      <c r="AR103" s="110"/>
      <c r="AS103" s="111"/>
      <c r="AT103" s="112"/>
      <c r="AU103" s="177">
        <f t="shared" si="10"/>
        <v>0</v>
      </c>
      <c r="AV103" s="178"/>
      <c r="AW103" s="179">
        <f t="shared" si="8"/>
        <v>0</v>
      </c>
      <c r="AX103" s="180"/>
      <c r="AY103" s="181"/>
      <c r="AZ103" s="182"/>
      <c r="BA103" s="182"/>
      <c r="BB103" s="182"/>
      <c r="BC103" s="182"/>
      <c r="BD103" s="183"/>
    </row>
    <row r="104" spans="2:56" ht="39.950000000000003" customHeight="1" x14ac:dyDescent="0.4">
      <c r="B104" s="65">
        <f t="shared" si="9"/>
        <v>92</v>
      </c>
      <c r="C104" s="167"/>
      <c r="D104" s="168"/>
      <c r="E104" s="169"/>
      <c r="F104" s="170"/>
      <c r="G104" s="171"/>
      <c r="H104" s="172"/>
      <c r="I104" s="172"/>
      <c r="J104" s="172"/>
      <c r="K104" s="173"/>
      <c r="L104" s="174"/>
      <c r="M104" s="175"/>
      <c r="N104" s="175"/>
      <c r="O104" s="176"/>
      <c r="P104" s="110"/>
      <c r="Q104" s="111"/>
      <c r="R104" s="111"/>
      <c r="S104" s="111"/>
      <c r="T104" s="111"/>
      <c r="U104" s="111"/>
      <c r="V104" s="112"/>
      <c r="W104" s="110"/>
      <c r="X104" s="111"/>
      <c r="Y104" s="111"/>
      <c r="Z104" s="111"/>
      <c r="AA104" s="111"/>
      <c r="AB104" s="111"/>
      <c r="AC104" s="112"/>
      <c r="AD104" s="110"/>
      <c r="AE104" s="111"/>
      <c r="AF104" s="111"/>
      <c r="AG104" s="111"/>
      <c r="AH104" s="111"/>
      <c r="AI104" s="111"/>
      <c r="AJ104" s="112"/>
      <c r="AK104" s="110"/>
      <c r="AL104" s="111"/>
      <c r="AM104" s="111"/>
      <c r="AN104" s="111"/>
      <c r="AO104" s="111"/>
      <c r="AP104" s="111"/>
      <c r="AQ104" s="112"/>
      <c r="AR104" s="110"/>
      <c r="AS104" s="111"/>
      <c r="AT104" s="112"/>
      <c r="AU104" s="177">
        <f t="shared" si="10"/>
        <v>0</v>
      </c>
      <c r="AV104" s="178"/>
      <c r="AW104" s="179">
        <f t="shared" si="8"/>
        <v>0</v>
      </c>
      <c r="AX104" s="180"/>
      <c r="AY104" s="181"/>
      <c r="AZ104" s="182"/>
      <c r="BA104" s="182"/>
      <c r="BB104" s="182"/>
      <c r="BC104" s="182"/>
      <c r="BD104" s="183"/>
    </row>
    <row r="105" spans="2:56" ht="39.950000000000003" customHeight="1" x14ac:dyDescent="0.4">
      <c r="B105" s="65">
        <f t="shared" si="9"/>
        <v>93</v>
      </c>
      <c r="C105" s="167"/>
      <c r="D105" s="168"/>
      <c r="E105" s="169"/>
      <c r="F105" s="170"/>
      <c r="G105" s="171"/>
      <c r="H105" s="172"/>
      <c r="I105" s="172"/>
      <c r="J105" s="172"/>
      <c r="K105" s="173"/>
      <c r="L105" s="174"/>
      <c r="M105" s="175"/>
      <c r="N105" s="175"/>
      <c r="O105" s="176"/>
      <c r="P105" s="110"/>
      <c r="Q105" s="111"/>
      <c r="R105" s="111"/>
      <c r="S105" s="111"/>
      <c r="T105" s="111"/>
      <c r="U105" s="111"/>
      <c r="V105" s="112"/>
      <c r="W105" s="110"/>
      <c r="X105" s="111"/>
      <c r="Y105" s="111"/>
      <c r="Z105" s="111"/>
      <c r="AA105" s="111"/>
      <c r="AB105" s="111"/>
      <c r="AC105" s="112"/>
      <c r="AD105" s="110"/>
      <c r="AE105" s="111"/>
      <c r="AF105" s="111"/>
      <c r="AG105" s="111"/>
      <c r="AH105" s="111"/>
      <c r="AI105" s="111"/>
      <c r="AJ105" s="112"/>
      <c r="AK105" s="110"/>
      <c r="AL105" s="111"/>
      <c r="AM105" s="111"/>
      <c r="AN105" s="111"/>
      <c r="AO105" s="111"/>
      <c r="AP105" s="111"/>
      <c r="AQ105" s="112"/>
      <c r="AR105" s="110"/>
      <c r="AS105" s="111"/>
      <c r="AT105" s="112"/>
      <c r="AU105" s="177">
        <f t="shared" si="10"/>
        <v>0</v>
      </c>
      <c r="AV105" s="178"/>
      <c r="AW105" s="179">
        <f t="shared" si="8"/>
        <v>0</v>
      </c>
      <c r="AX105" s="180"/>
      <c r="AY105" s="181"/>
      <c r="AZ105" s="182"/>
      <c r="BA105" s="182"/>
      <c r="BB105" s="182"/>
      <c r="BC105" s="182"/>
      <c r="BD105" s="183"/>
    </row>
    <row r="106" spans="2:56" ht="39.950000000000003" customHeight="1" x14ac:dyDescent="0.4">
      <c r="B106" s="65">
        <f t="shared" si="9"/>
        <v>94</v>
      </c>
      <c r="C106" s="167"/>
      <c r="D106" s="168"/>
      <c r="E106" s="169"/>
      <c r="F106" s="170"/>
      <c r="G106" s="171"/>
      <c r="H106" s="172"/>
      <c r="I106" s="172"/>
      <c r="J106" s="172"/>
      <c r="K106" s="173"/>
      <c r="L106" s="174"/>
      <c r="M106" s="175"/>
      <c r="N106" s="175"/>
      <c r="O106" s="176"/>
      <c r="P106" s="110"/>
      <c r="Q106" s="111"/>
      <c r="R106" s="111"/>
      <c r="S106" s="111"/>
      <c r="T106" s="111"/>
      <c r="U106" s="111"/>
      <c r="V106" s="112"/>
      <c r="W106" s="110"/>
      <c r="X106" s="111"/>
      <c r="Y106" s="111"/>
      <c r="Z106" s="111"/>
      <c r="AA106" s="111"/>
      <c r="AB106" s="111"/>
      <c r="AC106" s="112"/>
      <c r="AD106" s="110"/>
      <c r="AE106" s="111"/>
      <c r="AF106" s="111"/>
      <c r="AG106" s="111"/>
      <c r="AH106" s="111"/>
      <c r="AI106" s="111"/>
      <c r="AJ106" s="112"/>
      <c r="AK106" s="110"/>
      <c r="AL106" s="111"/>
      <c r="AM106" s="111"/>
      <c r="AN106" s="111"/>
      <c r="AO106" s="111"/>
      <c r="AP106" s="111"/>
      <c r="AQ106" s="112"/>
      <c r="AR106" s="110"/>
      <c r="AS106" s="111"/>
      <c r="AT106" s="112"/>
      <c r="AU106" s="177">
        <f t="shared" si="10"/>
        <v>0</v>
      </c>
      <c r="AV106" s="178"/>
      <c r="AW106" s="179">
        <f t="shared" si="8"/>
        <v>0</v>
      </c>
      <c r="AX106" s="180"/>
      <c r="AY106" s="181"/>
      <c r="AZ106" s="182"/>
      <c r="BA106" s="182"/>
      <c r="BB106" s="182"/>
      <c r="BC106" s="182"/>
      <c r="BD106" s="183"/>
    </row>
    <row r="107" spans="2:56" ht="39.950000000000003" customHeight="1" x14ac:dyDescent="0.4">
      <c r="B107" s="65">
        <f t="shared" si="9"/>
        <v>95</v>
      </c>
      <c r="C107" s="167"/>
      <c r="D107" s="168"/>
      <c r="E107" s="169"/>
      <c r="F107" s="170"/>
      <c r="G107" s="171"/>
      <c r="H107" s="172"/>
      <c r="I107" s="172"/>
      <c r="J107" s="172"/>
      <c r="K107" s="173"/>
      <c r="L107" s="174"/>
      <c r="M107" s="175"/>
      <c r="N107" s="175"/>
      <c r="O107" s="176"/>
      <c r="P107" s="110"/>
      <c r="Q107" s="111"/>
      <c r="R107" s="111"/>
      <c r="S107" s="111"/>
      <c r="T107" s="111"/>
      <c r="U107" s="111"/>
      <c r="V107" s="112"/>
      <c r="W107" s="110"/>
      <c r="X107" s="111"/>
      <c r="Y107" s="111"/>
      <c r="Z107" s="111"/>
      <c r="AA107" s="111"/>
      <c r="AB107" s="111"/>
      <c r="AC107" s="112"/>
      <c r="AD107" s="110"/>
      <c r="AE107" s="111"/>
      <c r="AF107" s="111"/>
      <c r="AG107" s="111"/>
      <c r="AH107" s="111"/>
      <c r="AI107" s="111"/>
      <c r="AJ107" s="112"/>
      <c r="AK107" s="110"/>
      <c r="AL107" s="111"/>
      <c r="AM107" s="111"/>
      <c r="AN107" s="111"/>
      <c r="AO107" s="111"/>
      <c r="AP107" s="111"/>
      <c r="AQ107" s="112"/>
      <c r="AR107" s="110"/>
      <c r="AS107" s="111"/>
      <c r="AT107" s="112"/>
      <c r="AU107" s="177">
        <f t="shared" si="10"/>
        <v>0</v>
      </c>
      <c r="AV107" s="178"/>
      <c r="AW107" s="179">
        <f t="shared" si="8"/>
        <v>0</v>
      </c>
      <c r="AX107" s="180"/>
      <c r="AY107" s="181"/>
      <c r="AZ107" s="182"/>
      <c r="BA107" s="182"/>
      <c r="BB107" s="182"/>
      <c r="BC107" s="182"/>
      <c r="BD107" s="183"/>
    </row>
    <row r="108" spans="2:56" ht="39.950000000000003" customHeight="1" x14ac:dyDescent="0.4">
      <c r="B108" s="65">
        <f t="shared" si="9"/>
        <v>96</v>
      </c>
      <c r="C108" s="167"/>
      <c r="D108" s="168"/>
      <c r="E108" s="169"/>
      <c r="F108" s="170"/>
      <c r="G108" s="171"/>
      <c r="H108" s="172"/>
      <c r="I108" s="172"/>
      <c r="J108" s="172"/>
      <c r="K108" s="173"/>
      <c r="L108" s="174"/>
      <c r="M108" s="175"/>
      <c r="N108" s="175"/>
      <c r="O108" s="176"/>
      <c r="P108" s="110"/>
      <c r="Q108" s="111"/>
      <c r="R108" s="111"/>
      <c r="S108" s="111"/>
      <c r="T108" s="111"/>
      <c r="U108" s="111"/>
      <c r="V108" s="112"/>
      <c r="W108" s="110"/>
      <c r="X108" s="111"/>
      <c r="Y108" s="111"/>
      <c r="Z108" s="111"/>
      <c r="AA108" s="111"/>
      <c r="AB108" s="111"/>
      <c r="AC108" s="112"/>
      <c r="AD108" s="110"/>
      <c r="AE108" s="111"/>
      <c r="AF108" s="111"/>
      <c r="AG108" s="111"/>
      <c r="AH108" s="111"/>
      <c r="AI108" s="111"/>
      <c r="AJ108" s="112"/>
      <c r="AK108" s="110"/>
      <c r="AL108" s="111"/>
      <c r="AM108" s="111"/>
      <c r="AN108" s="111"/>
      <c r="AO108" s="111"/>
      <c r="AP108" s="111"/>
      <c r="AQ108" s="112"/>
      <c r="AR108" s="110"/>
      <c r="AS108" s="111"/>
      <c r="AT108" s="112"/>
      <c r="AU108" s="177">
        <f t="shared" si="10"/>
        <v>0</v>
      </c>
      <c r="AV108" s="178"/>
      <c r="AW108" s="179">
        <f t="shared" si="8"/>
        <v>0</v>
      </c>
      <c r="AX108" s="180"/>
      <c r="AY108" s="181"/>
      <c r="AZ108" s="182"/>
      <c r="BA108" s="182"/>
      <c r="BB108" s="182"/>
      <c r="BC108" s="182"/>
      <c r="BD108" s="183"/>
    </row>
    <row r="109" spans="2:56" ht="39.950000000000003" customHeight="1" x14ac:dyDescent="0.4">
      <c r="B109" s="65">
        <f t="shared" si="9"/>
        <v>97</v>
      </c>
      <c r="C109" s="167"/>
      <c r="D109" s="168"/>
      <c r="E109" s="169"/>
      <c r="F109" s="170"/>
      <c r="G109" s="171"/>
      <c r="H109" s="172"/>
      <c r="I109" s="172"/>
      <c r="J109" s="172"/>
      <c r="K109" s="173"/>
      <c r="L109" s="174"/>
      <c r="M109" s="175"/>
      <c r="N109" s="175"/>
      <c r="O109" s="176"/>
      <c r="P109" s="110"/>
      <c r="Q109" s="111"/>
      <c r="R109" s="111"/>
      <c r="S109" s="111"/>
      <c r="T109" s="111"/>
      <c r="U109" s="111"/>
      <c r="V109" s="112"/>
      <c r="W109" s="110"/>
      <c r="X109" s="111"/>
      <c r="Y109" s="111"/>
      <c r="Z109" s="111"/>
      <c r="AA109" s="111"/>
      <c r="AB109" s="111"/>
      <c r="AC109" s="112"/>
      <c r="AD109" s="110"/>
      <c r="AE109" s="111"/>
      <c r="AF109" s="111"/>
      <c r="AG109" s="111"/>
      <c r="AH109" s="111"/>
      <c r="AI109" s="111"/>
      <c r="AJ109" s="112"/>
      <c r="AK109" s="110"/>
      <c r="AL109" s="111"/>
      <c r="AM109" s="111"/>
      <c r="AN109" s="111"/>
      <c r="AO109" s="111"/>
      <c r="AP109" s="111"/>
      <c r="AQ109" s="112"/>
      <c r="AR109" s="110"/>
      <c r="AS109" s="111"/>
      <c r="AT109" s="112"/>
      <c r="AU109" s="177">
        <f t="shared" si="10"/>
        <v>0</v>
      </c>
      <c r="AV109" s="178"/>
      <c r="AW109" s="179">
        <f t="shared" si="8"/>
        <v>0</v>
      </c>
      <c r="AX109" s="180"/>
      <c r="AY109" s="181"/>
      <c r="AZ109" s="182"/>
      <c r="BA109" s="182"/>
      <c r="BB109" s="182"/>
      <c r="BC109" s="182"/>
      <c r="BD109" s="183"/>
    </row>
    <row r="110" spans="2:56" ht="39.950000000000003" customHeight="1" x14ac:dyDescent="0.4">
      <c r="B110" s="65">
        <f t="shared" si="9"/>
        <v>98</v>
      </c>
      <c r="C110" s="167"/>
      <c r="D110" s="168"/>
      <c r="E110" s="169"/>
      <c r="F110" s="170"/>
      <c r="G110" s="171"/>
      <c r="H110" s="172"/>
      <c r="I110" s="172"/>
      <c r="J110" s="172"/>
      <c r="K110" s="173"/>
      <c r="L110" s="174"/>
      <c r="M110" s="175"/>
      <c r="N110" s="175"/>
      <c r="O110" s="176"/>
      <c r="P110" s="110"/>
      <c r="Q110" s="111"/>
      <c r="R110" s="111"/>
      <c r="S110" s="111"/>
      <c r="T110" s="111"/>
      <c r="U110" s="111"/>
      <c r="V110" s="112"/>
      <c r="W110" s="110"/>
      <c r="X110" s="111"/>
      <c r="Y110" s="111"/>
      <c r="Z110" s="111"/>
      <c r="AA110" s="111"/>
      <c r="AB110" s="111"/>
      <c r="AC110" s="112"/>
      <c r="AD110" s="110"/>
      <c r="AE110" s="111"/>
      <c r="AF110" s="111"/>
      <c r="AG110" s="111"/>
      <c r="AH110" s="111"/>
      <c r="AI110" s="111"/>
      <c r="AJ110" s="112"/>
      <c r="AK110" s="110"/>
      <c r="AL110" s="111"/>
      <c r="AM110" s="111"/>
      <c r="AN110" s="111"/>
      <c r="AO110" s="111"/>
      <c r="AP110" s="111"/>
      <c r="AQ110" s="112"/>
      <c r="AR110" s="110"/>
      <c r="AS110" s="111"/>
      <c r="AT110" s="112"/>
      <c r="AU110" s="177">
        <f t="shared" si="10"/>
        <v>0</v>
      </c>
      <c r="AV110" s="178"/>
      <c r="AW110" s="179">
        <f t="shared" si="8"/>
        <v>0</v>
      </c>
      <c r="AX110" s="180"/>
      <c r="AY110" s="181"/>
      <c r="AZ110" s="182"/>
      <c r="BA110" s="182"/>
      <c r="BB110" s="182"/>
      <c r="BC110" s="182"/>
      <c r="BD110" s="183"/>
    </row>
    <row r="111" spans="2:56" ht="39.950000000000003" customHeight="1" x14ac:dyDescent="0.4">
      <c r="B111" s="65">
        <f t="shared" si="9"/>
        <v>99</v>
      </c>
      <c r="C111" s="167"/>
      <c r="D111" s="168"/>
      <c r="E111" s="169"/>
      <c r="F111" s="170"/>
      <c r="G111" s="171"/>
      <c r="H111" s="172"/>
      <c r="I111" s="172"/>
      <c r="J111" s="172"/>
      <c r="K111" s="173"/>
      <c r="L111" s="174"/>
      <c r="M111" s="175"/>
      <c r="N111" s="175"/>
      <c r="O111" s="176"/>
      <c r="P111" s="110"/>
      <c r="Q111" s="111"/>
      <c r="R111" s="111"/>
      <c r="S111" s="111"/>
      <c r="T111" s="111"/>
      <c r="U111" s="111"/>
      <c r="V111" s="112"/>
      <c r="W111" s="110"/>
      <c r="X111" s="111"/>
      <c r="Y111" s="111"/>
      <c r="Z111" s="111"/>
      <c r="AA111" s="111"/>
      <c r="AB111" s="111"/>
      <c r="AC111" s="112"/>
      <c r="AD111" s="110"/>
      <c r="AE111" s="111"/>
      <c r="AF111" s="111"/>
      <c r="AG111" s="111"/>
      <c r="AH111" s="111"/>
      <c r="AI111" s="111"/>
      <c r="AJ111" s="112"/>
      <c r="AK111" s="110"/>
      <c r="AL111" s="111"/>
      <c r="AM111" s="111"/>
      <c r="AN111" s="111"/>
      <c r="AO111" s="111"/>
      <c r="AP111" s="111"/>
      <c r="AQ111" s="112"/>
      <c r="AR111" s="110"/>
      <c r="AS111" s="111"/>
      <c r="AT111" s="112"/>
      <c r="AU111" s="177">
        <f t="shared" si="10"/>
        <v>0</v>
      </c>
      <c r="AV111" s="178"/>
      <c r="AW111" s="179">
        <f t="shared" si="8"/>
        <v>0</v>
      </c>
      <c r="AX111" s="180"/>
      <c r="AY111" s="181"/>
      <c r="AZ111" s="182"/>
      <c r="BA111" s="182"/>
      <c r="BB111" s="182"/>
      <c r="BC111" s="182"/>
      <c r="BD111" s="183"/>
    </row>
    <row r="112" spans="2:56" ht="39.950000000000003" customHeight="1" thickBot="1" x14ac:dyDescent="0.45">
      <c r="B112" s="66">
        <f t="shared" si="9"/>
        <v>100</v>
      </c>
      <c r="C112" s="198"/>
      <c r="D112" s="199"/>
      <c r="E112" s="200"/>
      <c r="F112" s="201"/>
      <c r="G112" s="202"/>
      <c r="H112" s="203"/>
      <c r="I112" s="203"/>
      <c r="J112" s="203"/>
      <c r="K112" s="204"/>
      <c r="L112" s="205"/>
      <c r="M112" s="206"/>
      <c r="N112" s="206"/>
      <c r="O112" s="207"/>
      <c r="P112" s="113"/>
      <c r="Q112" s="114"/>
      <c r="R112" s="114"/>
      <c r="S112" s="114"/>
      <c r="T112" s="114"/>
      <c r="U112" s="114"/>
      <c r="V112" s="115"/>
      <c r="W112" s="113"/>
      <c r="X112" s="114"/>
      <c r="Y112" s="114"/>
      <c r="Z112" s="114"/>
      <c r="AA112" s="114"/>
      <c r="AB112" s="114"/>
      <c r="AC112" s="115"/>
      <c r="AD112" s="113"/>
      <c r="AE112" s="114"/>
      <c r="AF112" s="114"/>
      <c r="AG112" s="114"/>
      <c r="AH112" s="114"/>
      <c r="AI112" s="114"/>
      <c r="AJ112" s="115"/>
      <c r="AK112" s="113"/>
      <c r="AL112" s="114"/>
      <c r="AM112" s="114"/>
      <c r="AN112" s="114"/>
      <c r="AO112" s="114"/>
      <c r="AP112" s="114"/>
      <c r="AQ112" s="115"/>
      <c r="AR112" s="113"/>
      <c r="AS112" s="114"/>
      <c r="AT112" s="115"/>
      <c r="AU112" s="208">
        <f t="shared" si="3"/>
        <v>0</v>
      </c>
      <c r="AV112" s="209"/>
      <c r="AW112" s="210">
        <f t="shared" si="8"/>
        <v>0</v>
      </c>
      <c r="AX112" s="211"/>
      <c r="AY112" s="212"/>
      <c r="AZ112" s="213"/>
      <c r="BA112" s="213"/>
      <c r="BB112" s="213"/>
      <c r="BC112" s="213"/>
      <c r="BD112" s="214"/>
    </row>
    <row r="113" spans="2:49" ht="20.25" customHeight="1" x14ac:dyDescent="0.4">
      <c r="B113" s="47"/>
      <c r="C113" s="34"/>
      <c r="D113" s="76"/>
      <c r="E113" s="76"/>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53"/>
      <c r="AD113" s="47"/>
      <c r="AE113" s="47"/>
      <c r="AF113" s="47"/>
      <c r="AG113" s="47"/>
      <c r="AH113" s="47"/>
      <c r="AI113" s="47"/>
      <c r="AJ113" s="47"/>
      <c r="AK113" s="47"/>
      <c r="AL113" s="47"/>
      <c r="AM113" s="47"/>
      <c r="AN113" s="47"/>
      <c r="AO113" s="47"/>
      <c r="AP113" s="47"/>
      <c r="AQ113" s="47"/>
      <c r="AR113" s="47"/>
      <c r="AS113" s="47"/>
      <c r="AT113" s="47"/>
      <c r="AU113" s="47"/>
      <c r="AV113" s="47"/>
      <c r="AW113" s="47"/>
    </row>
    <row r="114" spans="2:49" ht="20.25" customHeight="1" x14ac:dyDescent="0.4">
      <c r="B114" s="47" t="s">
        <v>138</v>
      </c>
      <c r="C114" s="47"/>
      <c r="D114" s="47"/>
      <c r="E114" s="47"/>
      <c r="F114" s="47"/>
      <c r="G114" s="47"/>
      <c r="H114" s="47"/>
      <c r="I114" s="47"/>
      <c r="J114" s="47"/>
      <c r="K114" s="47"/>
      <c r="L114" s="53"/>
      <c r="M114" s="47"/>
      <c r="N114" s="47"/>
      <c r="O114" s="47"/>
      <c r="P114" s="47"/>
      <c r="Q114" s="47"/>
      <c r="R114" s="47"/>
      <c r="S114" s="47"/>
      <c r="T114" s="47" t="s">
        <v>81</v>
      </c>
      <c r="U114" s="47"/>
      <c r="V114" s="47"/>
      <c r="W114" s="47"/>
      <c r="X114" s="47"/>
      <c r="Y114" s="47"/>
      <c r="Z114" s="78"/>
    </row>
    <row r="115" spans="2:49" ht="20.25" customHeight="1" x14ac:dyDescent="0.4">
      <c r="B115" s="47"/>
      <c r="C115" s="215" t="s">
        <v>37</v>
      </c>
      <c r="D115" s="215"/>
      <c r="E115" s="215" t="s">
        <v>38</v>
      </c>
      <c r="F115" s="215"/>
      <c r="G115" s="215"/>
      <c r="H115" s="215"/>
      <c r="I115" s="47"/>
      <c r="J115" s="217" t="s">
        <v>41</v>
      </c>
      <c r="K115" s="217"/>
      <c r="L115" s="217"/>
      <c r="M115" s="217"/>
      <c r="N115" s="47"/>
      <c r="O115" s="47"/>
      <c r="P115" s="75" t="s">
        <v>49</v>
      </c>
      <c r="Q115" s="75"/>
      <c r="R115" s="47"/>
      <c r="S115" s="47"/>
      <c r="T115" s="218" t="s">
        <v>7</v>
      </c>
      <c r="U115" s="219"/>
      <c r="V115" s="218" t="s">
        <v>8</v>
      </c>
      <c r="W115" s="220"/>
      <c r="X115" s="220"/>
      <c r="Y115" s="219"/>
      <c r="Z115" s="78"/>
    </row>
    <row r="116" spans="2:49" ht="20.25" customHeight="1" x14ac:dyDescent="0.4">
      <c r="B116" s="47"/>
      <c r="C116" s="216"/>
      <c r="D116" s="216"/>
      <c r="E116" s="216" t="s">
        <v>39</v>
      </c>
      <c r="F116" s="216"/>
      <c r="G116" s="216" t="s">
        <v>40</v>
      </c>
      <c r="H116" s="216"/>
      <c r="I116" s="47"/>
      <c r="J116" s="216" t="s">
        <v>39</v>
      </c>
      <c r="K116" s="216"/>
      <c r="L116" s="216" t="s">
        <v>40</v>
      </c>
      <c r="M116" s="216"/>
      <c r="N116" s="47"/>
      <c r="O116" s="47"/>
      <c r="P116" s="75" t="s">
        <v>46</v>
      </c>
      <c r="Q116" s="75"/>
      <c r="R116" s="47"/>
      <c r="S116" s="47"/>
      <c r="T116" s="218" t="s">
        <v>3</v>
      </c>
      <c r="U116" s="219"/>
      <c r="V116" s="218" t="s">
        <v>52</v>
      </c>
      <c r="W116" s="220"/>
      <c r="X116" s="220"/>
      <c r="Y116" s="219"/>
      <c r="Z116" s="80"/>
    </row>
    <row r="117" spans="2:49" ht="20.25" customHeight="1" x14ac:dyDescent="0.4">
      <c r="B117" s="47"/>
      <c r="C117" s="218" t="s">
        <v>3</v>
      </c>
      <c r="D117" s="219"/>
      <c r="E117" s="221">
        <f>SUMIFS($AU$13:$AV$112,$C$13:$D$112,"看護職員",$E$13:$F$112,"A")</f>
        <v>0</v>
      </c>
      <c r="F117" s="222"/>
      <c r="G117" s="223">
        <f>SUMIFS($AW$13:$AX$112,$C$13:$D$112,"看護職員",$E$13:$F$112,"A")</f>
        <v>0</v>
      </c>
      <c r="H117" s="224"/>
      <c r="I117" s="88"/>
      <c r="J117" s="225">
        <v>0</v>
      </c>
      <c r="K117" s="226"/>
      <c r="L117" s="225">
        <v>0</v>
      </c>
      <c r="M117" s="226"/>
      <c r="N117" s="88"/>
      <c r="O117" s="88"/>
      <c r="P117" s="225">
        <v>0</v>
      </c>
      <c r="Q117" s="226"/>
      <c r="R117" s="47"/>
      <c r="S117" s="47"/>
      <c r="T117" s="218" t="s">
        <v>4</v>
      </c>
      <c r="U117" s="219"/>
      <c r="V117" s="218" t="s">
        <v>53</v>
      </c>
      <c r="W117" s="220"/>
      <c r="X117" s="220"/>
      <c r="Y117" s="219"/>
      <c r="Z117" s="81"/>
    </row>
    <row r="118" spans="2:49" ht="20.25" customHeight="1" x14ac:dyDescent="0.4">
      <c r="B118" s="47"/>
      <c r="C118" s="218" t="s">
        <v>4</v>
      </c>
      <c r="D118" s="219"/>
      <c r="E118" s="221">
        <f>SUMIFS($AU$13:$AV$112,$C$13:$D$112,"看護職員",$E$13:$F$112,"B")</f>
        <v>0</v>
      </c>
      <c r="F118" s="222"/>
      <c r="G118" s="223">
        <f>SUMIFS($AW$13:$AX$112,$C$13:$D$112,"看護職員",$E$13:$F$112,"B")</f>
        <v>0</v>
      </c>
      <c r="H118" s="224"/>
      <c r="I118" s="88"/>
      <c r="J118" s="225">
        <v>0</v>
      </c>
      <c r="K118" s="226"/>
      <c r="L118" s="225">
        <v>0</v>
      </c>
      <c r="M118" s="226"/>
      <c r="N118" s="88"/>
      <c r="O118" s="88"/>
      <c r="P118" s="225">
        <v>0</v>
      </c>
      <c r="Q118" s="226"/>
      <c r="R118" s="47"/>
      <c r="S118" s="47"/>
      <c r="T118" s="218" t="s">
        <v>5</v>
      </c>
      <c r="U118" s="219"/>
      <c r="V118" s="218" t="s">
        <v>54</v>
      </c>
      <c r="W118" s="220"/>
      <c r="X118" s="220"/>
      <c r="Y118" s="219"/>
      <c r="Z118" s="81"/>
    </row>
    <row r="119" spans="2:49" ht="20.25" customHeight="1" x14ac:dyDescent="0.4">
      <c r="B119" s="47"/>
      <c r="C119" s="218" t="s">
        <v>5</v>
      </c>
      <c r="D119" s="219"/>
      <c r="E119" s="221">
        <f>SUMIFS($AU$13:$AV$112,$C$13:$D$112,"看護職員",$E$13:$F$112,"C")</f>
        <v>0</v>
      </c>
      <c r="F119" s="222"/>
      <c r="G119" s="223">
        <f>SUMIFS($AW$13:$AX$112,$C$13:$D$112,"看護職員",$E$13:$F$112,"C")</f>
        <v>0</v>
      </c>
      <c r="H119" s="224"/>
      <c r="I119" s="88"/>
      <c r="J119" s="225">
        <v>0</v>
      </c>
      <c r="K119" s="226"/>
      <c r="L119" s="227">
        <v>0</v>
      </c>
      <c r="M119" s="228"/>
      <c r="N119" s="88"/>
      <c r="O119" s="88"/>
      <c r="P119" s="221" t="s">
        <v>30</v>
      </c>
      <c r="Q119" s="222"/>
      <c r="R119" s="47"/>
      <c r="S119" s="47"/>
      <c r="T119" s="218" t="s">
        <v>6</v>
      </c>
      <c r="U119" s="219"/>
      <c r="V119" s="218" t="s">
        <v>80</v>
      </c>
      <c r="W119" s="220"/>
      <c r="X119" s="220"/>
      <c r="Y119" s="219"/>
      <c r="Z119" s="82"/>
    </row>
    <row r="120" spans="2:49" ht="20.25" customHeight="1" x14ac:dyDescent="0.4">
      <c r="B120" s="47"/>
      <c r="C120" s="218" t="s">
        <v>6</v>
      </c>
      <c r="D120" s="219"/>
      <c r="E120" s="221">
        <f>SUMIFS($AU$13:$AV$112,$C$13:$D$112,"看護職員",$E$13:$F$112,"D")</f>
        <v>0</v>
      </c>
      <c r="F120" s="222"/>
      <c r="G120" s="223">
        <f>SUMIFS($AW$13:$AX$112,$C$13:$D$112,"看護職員",$E$13:$F$112,"D")</f>
        <v>0</v>
      </c>
      <c r="H120" s="224"/>
      <c r="I120" s="88"/>
      <c r="J120" s="225">
        <v>0</v>
      </c>
      <c r="K120" s="226"/>
      <c r="L120" s="227">
        <v>0</v>
      </c>
      <c r="M120" s="228"/>
      <c r="N120" s="88"/>
      <c r="O120" s="88"/>
      <c r="P120" s="221" t="s">
        <v>30</v>
      </c>
      <c r="Q120" s="222"/>
      <c r="R120" s="47"/>
      <c r="S120" s="47"/>
      <c r="T120" s="47"/>
      <c r="U120" s="229"/>
      <c r="V120" s="229"/>
      <c r="W120" s="230"/>
      <c r="X120" s="230"/>
      <c r="Y120" s="122"/>
      <c r="Z120" s="122"/>
    </row>
    <row r="121" spans="2:49" ht="20.25" customHeight="1" x14ac:dyDescent="0.4">
      <c r="B121" s="47"/>
      <c r="C121" s="218" t="s">
        <v>27</v>
      </c>
      <c r="D121" s="219"/>
      <c r="E121" s="221">
        <f>SUM(E117:F120)</f>
        <v>0</v>
      </c>
      <c r="F121" s="222"/>
      <c r="G121" s="223">
        <f>SUM(G117:H120)</f>
        <v>0</v>
      </c>
      <c r="H121" s="224"/>
      <c r="I121" s="88"/>
      <c r="J121" s="221">
        <f>SUM(J117:K120)</f>
        <v>0</v>
      </c>
      <c r="K121" s="222"/>
      <c r="L121" s="221">
        <f>SUM(L117:M120)</f>
        <v>0</v>
      </c>
      <c r="M121" s="222"/>
      <c r="N121" s="88"/>
      <c r="O121" s="88"/>
      <c r="P121" s="221">
        <f>SUM(P117:Q118)</f>
        <v>0</v>
      </c>
      <c r="Q121" s="222"/>
      <c r="R121" s="47"/>
      <c r="S121" s="47"/>
      <c r="T121" s="47"/>
      <c r="U121" s="229"/>
      <c r="V121" s="229"/>
      <c r="W121" s="230"/>
      <c r="X121" s="230"/>
      <c r="Y121" s="121"/>
      <c r="Z121" s="121"/>
    </row>
    <row r="122" spans="2:49" ht="20.25" customHeight="1" x14ac:dyDescent="0.4">
      <c r="B122" s="47"/>
      <c r="C122" s="47"/>
      <c r="D122" s="47"/>
      <c r="E122" s="47"/>
      <c r="F122" s="47"/>
      <c r="G122" s="47"/>
      <c r="H122" s="47"/>
      <c r="I122" s="47"/>
      <c r="J122" s="47"/>
      <c r="K122" s="47"/>
      <c r="L122" s="53"/>
      <c r="M122" s="47"/>
      <c r="N122" s="47"/>
      <c r="O122" s="47"/>
      <c r="P122" s="47"/>
      <c r="Q122" s="47"/>
      <c r="R122" s="47"/>
      <c r="S122" s="47"/>
      <c r="T122" s="47"/>
      <c r="U122" s="78"/>
      <c r="V122" s="78"/>
      <c r="W122" s="78"/>
      <c r="X122" s="78"/>
      <c r="Y122" s="78"/>
      <c r="Z122" s="78"/>
    </row>
    <row r="123" spans="2:49" ht="20.25" customHeight="1" x14ac:dyDescent="0.4">
      <c r="B123" s="47"/>
      <c r="C123" s="53" t="s">
        <v>47</v>
      </c>
      <c r="D123" s="47"/>
      <c r="E123" s="47"/>
      <c r="F123" s="47"/>
      <c r="G123" s="47"/>
      <c r="H123" s="47"/>
      <c r="I123" s="83" t="s">
        <v>100</v>
      </c>
      <c r="J123" s="238" t="s">
        <v>101</v>
      </c>
      <c r="K123" s="239"/>
      <c r="L123" s="84"/>
      <c r="M123" s="83"/>
      <c r="N123" s="47"/>
      <c r="O123" s="47"/>
      <c r="P123" s="47"/>
      <c r="Q123" s="47"/>
      <c r="R123" s="47"/>
      <c r="S123" s="47"/>
      <c r="T123" s="47"/>
      <c r="U123" s="79"/>
      <c r="V123" s="78"/>
      <c r="W123" s="78"/>
      <c r="X123" s="78"/>
      <c r="Y123" s="78"/>
      <c r="Z123" s="78"/>
    </row>
    <row r="124" spans="2:49" ht="20.25" customHeight="1" x14ac:dyDescent="0.4">
      <c r="B124" s="47"/>
      <c r="C124" s="47" t="s">
        <v>42</v>
      </c>
      <c r="D124" s="47"/>
      <c r="E124" s="47"/>
      <c r="F124" s="47"/>
      <c r="G124" s="47"/>
      <c r="H124" s="47" t="s">
        <v>43</v>
      </c>
      <c r="I124" s="47"/>
      <c r="J124" s="47"/>
      <c r="K124" s="47"/>
      <c r="L124" s="53"/>
      <c r="M124" s="47"/>
      <c r="N124" s="47"/>
      <c r="O124" s="47"/>
      <c r="P124" s="47"/>
      <c r="Q124" s="47"/>
      <c r="R124" s="47"/>
      <c r="S124" s="47"/>
      <c r="T124" s="47"/>
      <c r="U124" s="78"/>
      <c r="V124" s="78"/>
      <c r="W124" s="78"/>
      <c r="X124" s="78"/>
      <c r="Y124" s="78"/>
      <c r="Z124" s="78"/>
    </row>
    <row r="125" spans="2:49" ht="20.25" customHeight="1" x14ac:dyDescent="0.4">
      <c r="B125" s="47"/>
      <c r="C125" s="47" t="str">
        <f>IF($J$123="週","対象時間数（週平均）","対象時間数（当月合計）")</f>
        <v>対象時間数（週平均）</v>
      </c>
      <c r="D125" s="47"/>
      <c r="E125" s="47"/>
      <c r="F125" s="47"/>
      <c r="G125" s="47"/>
      <c r="H125" s="47" t="str">
        <f>IF($J$123="週","週に勤務すべき時間数","当月に勤務すべき時間数")</f>
        <v>週に勤務すべき時間数</v>
      </c>
      <c r="I125" s="47"/>
      <c r="J125" s="47"/>
      <c r="K125" s="47"/>
      <c r="L125" s="53"/>
      <c r="M125" s="216" t="s">
        <v>44</v>
      </c>
      <c r="N125" s="216"/>
      <c r="O125" s="216"/>
      <c r="P125" s="216"/>
      <c r="Q125" s="47"/>
      <c r="R125" s="47"/>
      <c r="S125" s="47"/>
      <c r="T125" s="47"/>
      <c r="U125" s="78"/>
      <c r="V125" s="78"/>
      <c r="W125" s="78"/>
      <c r="X125" s="78"/>
      <c r="Y125" s="78"/>
      <c r="Z125" s="78"/>
    </row>
    <row r="126" spans="2:49" ht="20.25" customHeight="1" x14ac:dyDescent="0.4">
      <c r="B126" s="47"/>
      <c r="C126" s="240">
        <f>IF($J$123="週",L121,J121)</f>
        <v>0</v>
      </c>
      <c r="D126" s="241"/>
      <c r="E126" s="241"/>
      <c r="F126" s="242"/>
      <c r="G126" s="77" t="s">
        <v>28</v>
      </c>
      <c r="H126" s="218">
        <f>IF($J$123="週",$AV$5,$AZ$5)</f>
        <v>40</v>
      </c>
      <c r="I126" s="220"/>
      <c r="J126" s="220"/>
      <c r="K126" s="219"/>
      <c r="L126" s="77" t="s">
        <v>29</v>
      </c>
      <c r="M126" s="232">
        <f>ROUNDDOWN(C126/H126,1)</f>
        <v>0</v>
      </c>
      <c r="N126" s="233"/>
      <c r="O126" s="233"/>
      <c r="P126" s="234"/>
      <c r="Q126" s="47"/>
      <c r="R126" s="47"/>
      <c r="S126" s="47"/>
      <c r="T126" s="47"/>
      <c r="U126" s="231"/>
      <c r="V126" s="231"/>
      <c r="W126" s="231"/>
      <c r="X126" s="231"/>
      <c r="Y126" s="81"/>
      <c r="Z126" s="78"/>
    </row>
    <row r="127" spans="2:49" ht="20.25" customHeight="1" x14ac:dyDescent="0.4">
      <c r="B127" s="47"/>
      <c r="C127" s="47"/>
      <c r="D127" s="47"/>
      <c r="E127" s="47"/>
      <c r="F127" s="47"/>
      <c r="G127" s="47"/>
      <c r="H127" s="47"/>
      <c r="I127" s="47"/>
      <c r="J127" s="47"/>
      <c r="K127" s="47"/>
      <c r="L127" s="53"/>
      <c r="M127" s="47" t="s">
        <v>82</v>
      </c>
      <c r="N127" s="47"/>
      <c r="O127" s="47"/>
      <c r="P127" s="47"/>
      <c r="Q127" s="47"/>
      <c r="R127" s="47"/>
      <c r="S127" s="47"/>
      <c r="T127" s="47"/>
      <c r="U127" s="78"/>
      <c r="V127" s="78"/>
      <c r="W127" s="78"/>
      <c r="X127" s="78"/>
      <c r="Y127" s="78"/>
      <c r="Z127" s="78"/>
    </row>
    <row r="128" spans="2:49" ht="20.25" customHeight="1" x14ac:dyDescent="0.4">
      <c r="B128" s="47"/>
      <c r="C128" s="47" t="s">
        <v>139</v>
      </c>
      <c r="D128" s="47"/>
      <c r="E128" s="47"/>
      <c r="F128" s="47"/>
      <c r="G128" s="47"/>
      <c r="H128" s="47"/>
      <c r="I128" s="47"/>
      <c r="J128" s="47"/>
      <c r="K128" s="47"/>
      <c r="L128" s="53"/>
      <c r="M128" s="47"/>
      <c r="N128" s="47"/>
      <c r="O128" s="47"/>
      <c r="P128" s="47"/>
      <c r="Q128" s="47"/>
      <c r="R128" s="47"/>
      <c r="S128" s="47"/>
      <c r="T128" s="47"/>
      <c r="U128" s="47"/>
      <c r="V128" s="85"/>
      <c r="W128" s="86"/>
      <c r="X128" s="86"/>
      <c r="Y128" s="47"/>
      <c r="Z128" s="47"/>
    </row>
    <row r="129" spans="2:58" ht="20.25" customHeight="1" x14ac:dyDescent="0.4">
      <c r="B129" s="47"/>
      <c r="C129" s="47" t="s">
        <v>49</v>
      </c>
      <c r="D129" s="47"/>
      <c r="E129" s="47"/>
      <c r="F129" s="47"/>
      <c r="G129" s="47"/>
      <c r="H129" s="47"/>
      <c r="I129" s="47"/>
      <c r="J129" s="47"/>
      <c r="K129" s="47"/>
      <c r="L129" s="53"/>
      <c r="M129" s="77"/>
      <c r="N129" s="77"/>
      <c r="O129" s="77"/>
      <c r="P129" s="77"/>
      <c r="Q129" s="47"/>
      <c r="R129" s="47"/>
      <c r="S129" s="47"/>
      <c r="T129" s="47"/>
      <c r="U129" s="47"/>
      <c r="V129" s="85"/>
      <c r="W129" s="86"/>
      <c r="X129" s="86"/>
      <c r="Y129" s="47"/>
      <c r="Z129" s="47"/>
    </row>
    <row r="130" spans="2:58" ht="20.25" customHeight="1" x14ac:dyDescent="0.4">
      <c r="B130" s="47"/>
      <c r="C130" s="47" t="s">
        <v>45</v>
      </c>
      <c r="D130" s="47"/>
      <c r="E130" s="47"/>
      <c r="F130" s="47"/>
      <c r="G130" s="47"/>
      <c r="H130" s="47" t="s">
        <v>48</v>
      </c>
      <c r="I130" s="47"/>
      <c r="J130" s="47"/>
      <c r="K130" s="47"/>
      <c r="L130" s="47"/>
      <c r="M130" s="216" t="s">
        <v>27</v>
      </c>
      <c r="N130" s="216"/>
      <c r="O130" s="216"/>
      <c r="P130" s="216"/>
      <c r="Q130" s="47"/>
      <c r="R130" s="47"/>
      <c r="S130" s="47"/>
      <c r="T130" s="47"/>
      <c r="U130" s="47"/>
      <c r="V130" s="85"/>
      <c r="W130" s="86"/>
      <c r="X130" s="86"/>
      <c r="Y130" s="47"/>
      <c r="Z130" s="47"/>
    </row>
    <row r="131" spans="2:58" ht="20.25" customHeight="1" x14ac:dyDescent="0.4">
      <c r="B131" s="47"/>
      <c r="C131" s="218">
        <f>P121</f>
        <v>0</v>
      </c>
      <c r="D131" s="220"/>
      <c r="E131" s="220"/>
      <c r="F131" s="219"/>
      <c r="G131" s="77" t="s">
        <v>92</v>
      </c>
      <c r="H131" s="232">
        <f>M126</f>
        <v>0</v>
      </c>
      <c r="I131" s="233"/>
      <c r="J131" s="233"/>
      <c r="K131" s="234"/>
      <c r="L131" s="77" t="s">
        <v>29</v>
      </c>
      <c r="M131" s="235">
        <f>ROUNDDOWN(C131+H131,1)</f>
        <v>0</v>
      </c>
      <c r="N131" s="236"/>
      <c r="O131" s="236"/>
      <c r="P131" s="237"/>
      <c r="Q131" s="47"/>
      <c r="R131" s="47"/>
      <c r="S131" s="47"/>
      <c r="T131" s="47"/>
      <c r="U131" s="47"/>
      <c r="V131" s="85"/>
      <c r="W131" s="86"/>
      <c r="X131" s="86"/>
      <c r="Y131" s="47"/>
      <c r="Z131" s="47"/>
    </row>
    <row r="132" spans="2:58" ht="20.25" customHeight="1" x14ac:dyDescent="0.4">
      <c r="B132" s="47"/>
      <c r="C132" s="47"/>
      <c r="D132" s="47"/>
      <c r="E132" s="47"/>
      <c r="F132" s="47"/>
      <c r="G132" s="47"/>
      <c r="H132" s="47"/>
      <c r="I132" s="47"/>
      <c r="J132" s="47"/>
      <c r="K132" s="47"/>
      <c r="L132" s="47"/>
      <c r="M132" s="47"/>
      <c r="N132" s="53"/>
      <c r="O132" s="47"/>
      <c r="P132" s="47"/>
      <c r="Q132" s="47"/>
      <c r="R132" s="47"/>
      <c r="S132" s="47"/>
      <c r="T132" s="47"/>
      <c r="U132" s="47"/>
      <c r="V132" s="85"/>
      <c r="W132" s="86"/>
      <c r="X132" s="86"/>
      <c r="Y132" s="47"/>
      <c r="Z132" s="47"/>
    </row>
    <row r="133" spans="2:58" ht="20.25" customHeight="1" x14ac:dyDescent="0.4">
      <c r="C133" s="2"/>
      <c r="D133" s="2"/>
      <c r="T133" s="2"/>
      <c r="AJ133" s="6"/>
      <c r="AK133" s="7"/>
      <c r="AL133" s="7"/>
      <c r="BE133" s="7"/>
    </row>
    <row r="134" spans="2:58" ht="20.25" customHeight="1" x14ac:dyDescent="0.4">
      <c r="C134" s="2"/>
      <c r="D134" s="2"/>
      <c r="U134" s="2"/>
      <c r="AK134" s="6"/>
      <c r="AL134" s="7"/>
      <c r="AM134" s="7"/>
      <c r="BF134" s="7"/>
    </row>
    <row r="135" spans="2:58" ht="20.25" customHeight="1" x14ac:dyDescent="0.4">
      <c r="D135" s="2"/>
      <c r="U135" s="2"/>
      <c r="AK135" s="6"/>
      <c r="AL135" s="7"/>
      <c r="AM135" s="7"/>
      <c r="BF135" s="7"/>
    </row>
    <row r="136" spans="2:58" ht="20.25" customHeight="1" x14ac:dyDescent="0.4">
      <c r="C136" s="2"/>
      <c r="D136" s="2"/>
      <c r="U136" s="2"/>
      <c r="AK136" s="6"/>
      <c r="AL136" s="7"/>
      <c r="AM136" s="7"/>
      <c r="BF136" s="7"/>
    </row>
    <row r="137" spans="2:58" ht="20.25" customHeight="1" x14ac:dyDescent="0.4">
      <c r="C137" s="6"/>
      <c r="D137" s="6"/>
      <c r="E137" s="6"/>
      <c r="F137" s="6"/>
      <c r="G137" s="6"/>
      <c r="H137" s="6"/>
      <c r="I137" s="6"/>
      <c r="J137" s="6"/>
      <c r="K137" s="6"/>
      <c r="L137" s="6"/>
      <c r="M137" s="6"/>
      <c r="N137" s="6"/>
      <c r="O137" s="6"/>
      <c r="P137" s="6"/>
      <c r="Q137" s="6"/>
      <c r="R137" s="6"/>
      <c r="S137" s="6"/>
      <c r="T137" s="6"/>
      <c r="U137" s="7"/>
      <c r="V137" s="7"/>
      <c r="W137" s="6"/>
      <c r="X137" s="6"/>
      <c r="Y137" s="6"/>
      <c r="Z137" s="6"/>
      <c r="AA137" s="6"/>
      <c r="AB137" s="6"/>
      <c r="AC137" s="6"/>
      <c r="AD137" s="6"/>
      <c r="AE137" s="6"/>
      <c r="AF137" s="6"/>
      <c r="AG137" s="6"/>
      <c r="AH137" s="6"/>
      <c r="AI137" s="6"/>
      <c r="AJ137" s="6"/>
      <c r="AK137" s="6"/>
      <c r="AL137" s="7"/>
      <c r="AM137" s="7"/>
      <c r="BF137" s="7"/>
    </row>
    <row r="138" spans="2:58" ht="20.25" customHeight="1" x14ac:dyDescent="0.4">
      <c r="C138" s="6"/>
      <c r="D138" s="6"/>
      <c r="E138" s="6"/>
      <c r="F138" s="6"/>
      <c r="G138" s="6"/>
      <c r="H138" s="6"/>
      <c r="I138" s="6"/>
      <c r="J138" s="6"/>
      <c r="K138" s="6"/>
      <c r="L138" s="6"/>
      <c r="M138" s="6"/>
      <c r="N138" s="6"/>
      <c r="O138" s="6"/>
      <c r="P138" s="6"/>
      <c r="Q138" s="6"/>
      <c r="R138" s="6"/>
      <c r="S138" s="6"/>
      <c r="T138" s="6"/>
      <c r="U138" s="7"/>
      <c r="V138" s="7"/>
      <c r="W138" s="6"/>
      <c r="X138" s="6"/>
      <c r="Y138" s="6"/>
      <c r="Z138" s="6"/>
      <c r="AA138" s="6"/>
      <c r="AB138" s="6"/>
      <c r="AC138" s="6"/>
      <c r="AD138" s="6"/>
      <c r="AE138" s="6"/>
      <c r="AF138" s="6"/>
      <c r="AG138" s="6"/>
      <c r="AH138" s="6"/>
      <c r="AI138" s="6"/>
      <c r="AJ138" s="6"/>
      <c r="AK138" s="6"/>
      <c r="AL138" s="7"/>
      <c r="AM138" s="7"/>
      <c r="BF138" s="7"/>
    </row>
  </sheetData>
  <sheetProtection insertRows="0"/>
  <mergeCells count="785">
    <mergeCell ref="W121:X121"/>
    <mergeCell ref="J123:K123"/>
    <mergeCell ref="M125:P125"/>
    <mergeCell ref="C126:F126"/>
    <mergeCell ref="H126:K126"/>
    <mergeCell ref="M126:P126"/>
    <mergeCell ref="U126:X126"/>
    <mergeCell ref="M130:P130"/>
    <mergeCell ref="C131:F131"/>
    <mergeCell ref="H131:K131"/>
    <mergeCell ref="M131:P131"/>
    <mergeCell ref="E118:F118"/>
    <mergeCell ref="G118:H118"/>
    <mergeCell ref="P118:Q118"/>
    <mergeCell ref="V118:Y118"/>
    <mergeCell ref="C119:D119"/>
    <mergeCell ref="E119:F119"/>
    <mergeCell ref="G119:H119"/>
    <mergeCell ref="P119:Q119"/>
    <mergeCell ref="V119:Y119"/>
    <mergeCell ref="C118:D118"/>
    <mergeCell ref="J118:K118"/>
    <mergeCell ref="L118:M118"/>
    <mergeCell ref="T118:U118"/>
    <mergeCell ref="AV5:AW5"/>
    <mergeCell ref="AZ5:BA5"/>
    <mergeCell ref="AZ6:BA6"/>
    <mergeCell ref="AM1:BA1"/>
    <mergeCell ref="U2:V2"/>
    <mergeCell ref="X2:Y2"/>
    <mergeCell ref="AB2:AC2"/>
    <mergeCell ref="AM2:BA2"/>
    <mergeCell ref="AZ3:BC3"/>
    <mergeCell ref="AZ4:BC4"/>
    <mergeCell ref="AU8:AV12"/>
    <mergeCell ref="AW8:AX12"/>
    <mergeCell ref="AY8:BD12"/>
    <mergeCell ref="P9:V9"/>
    <mergeCell ref="W9:AC9"/>
    <mergeCell ref="AD9:AJ9"/>
    <mergeCell ref="AK9:AQ9"/>
    <mergeCell ref="AR9:AT9"/>
    <mergeCell ref="B8:B12"/>
    <mergeCell ref="C8:D12"/>
    <mergeCell ref="E8:F12"/>
    <mergeCell ref="G8:K12"/>
    <mergeCell ref="L8:O12"/>
    <mergeCell ref="P8:AT8"/>
    <mergeCell ref="AY13:BD13"/>
    <mergeCell ref="C14:D14"/>
    <mergeCell ref="E14:F14"/>
    <mergeCell ref="G14:K14"/>
    <mergeCell ref="L14:O14"/>
    <mergeCell ref="AU14:AV14"/>
    <mergeCell ref="AW14:AX14"/>
    <mergeCell ref="AY14:BD14"/>
    <mergeCell ref="C13:D13"/>
    <mergeCell ref="E13:F13"/>
    <mergeCell ref="G13:K13"/>
    <mergeCell ref="L13:O13"/>
    <mergeCell ref="AU13:AV13"/>
    <mergeCell ref="AW13:AX13"/>
    <mergeCell ref="AY15:BD15"/>
    <mergeCell ref="C16:D16"/>
    <mergeCell ref="E16:F16"/>
    <mergeCell ref="G16:K16"/>
    <mergeCell ref="L16:O16"/>
    <mergeCell ref="AU16:AV16"/>
    <mergeCell ref="AW16:AX16"/>
    <mergeCell ref="AY16:BD16"/>
    <mergeCell ref="C15:D15"/>
    <mergeCell ref="E15:F15"/>
    <mergeCell ref="G15:K15"/>
    <mergeCell ref="L15:O15"/>
    <mergeCell ref="AU15:AV15"/>
    <mergeCell ref="AW15:AX15"/>
    <mergeCell ref="AY17:BD17"/>
    <mergeCell ref="C18:D18"/>
    <mergeCell ref="E18:F18"/>
    <mergeCell ref="G18:K18"/>
    <mergeCell ref="L18:O18"/>
    <mergeCell ref="AU18:AV18"/>
    <mergeCell ref="AW18:AX18"/>
    <mergeCell ref="AY18:BD18"/>
    <mergeCell ref="C17:D17"/>
    <mergeCell ref="E17:F17"/>
    <mergeCell ref="G17:K17"/>
    <mergeCell ref="L17:O17"/>
    <mergeCell ref="AU17:AV17"/>
    <mergeCell ref="AW17:AX17"/>
    <mergeCell ref="AY19:BD19"/>
    <mergeCell ref="C20:D20"/>
    <mergeCell ref="E20:F20"/>
    <mergeCell ref="G20:K20"/>
    <mergeCell ref="L20:O20"/>
    <mergeCell ref="AU20:AV20"/>
    <mergeCell ref="AW20:AX20"/>
    <mergeCell ref="AY20:BD20"/>
    <mergeCell ref="C19:D19"/>
    <mergeCell ref="E19:F19"/>
    <mergeCell ref="G19:K19"/>
    <mergeCell ref="L19:O19"/>
    <mergeCell ref="AU19:AV19"/>
    <mergeCell ref="AW19:AX19"/>
    <mergeCell ref="AY21:BD21"/>
    <mergeCell ref="C22:D22"/>
    <mergeCell ref="E22:F22"/>
    <mergeCell ref="G22:K22"/>
    <mergeCell ref="L22:O22"/>
    <mergeCell ref="AU22:AV22"/>
    <mergeCell ref="AW22:AX22"/>
    <mergeCell ref="AY22:BD22"/>
    <mergeCell ref="C21:D21"/>
    <mergeCell ref="E21:F21"/>
    <mergeCell ref="G21:K21"/>
    <mergeCell ref="L21:O21"/>
    <mergeCell ref="AU21:AV21"/>
    <mergeCell ref="AW21:AX21"/>
    <mergeCell ref="AY23:BD23"/>
    <mergeCell ref="C24:D24"/>
    <mergeCell ref="E24:F24"/>
    <mergeCell ref="G24:K24"/>
    <mergeCell ref="L24:O24"/>
    <mergeCell ref="AU24:AV24"/>
    <mergeCell ref="AW24:AX24"/>
    <mergeCell ref="AY24:BD24"/>
    <mergeCell ref="C23:D23"/>
    <mergeCell ref="E23:F23"/>
    <mergeCell ref="G23:K23"/>
    <mergeCell ref="L23:O23"/>
    <mergeCell ref="AU23:AV23"/>
    <mergeCell ref="AW23:AX23"/>
    <mergeCell ref="AY25:BD25"/>
    <mergeCell ref="C26:D26"/>
    <mergeCell ref="E26:F26"/>
    <mergeCell ref="G26:K26"/>
    <mergeCell ref="L26:O26"/>
    <mergeCell ref="AU26:AV26"/>
    <mergeCell ref="AW26:AX26"/>
    <mergeCell ref="AY26:BD26"/>
    <mergeCell ref="C25:D25"/>
    <mergeCell ref="E25:F25"/>
    <mergeCell ref="G25:K25"/>
    <mergeCell ref="L25:O25"/>
    <mergeCell ref="AU25:AV25"/>
    <mergeCell ref="AW25:AX25"/>
    <mergeCell ref="AY27:BD27"/>
    <mergeCell ref="C28:D28"/>
    <mergeCell ref="E28:F28"/>
    <mergeCell ref="G28:K28"/>
    <mergeCell ref="L28:O28"/>
    <mergeCell ref="AU28:AV28"/>
    <mergeCell ref="AW28:AX28"/>
    <mergeCell ref="AY28:BD28"/>
    <mergeCell ref="C27:D27"/>
    <mergeCell ref="E27:F27"/>
    <mergeCell ref="G27:K27"/>
    <mergeCell ref="L27:O27"/>
    <mergeCell ref="AU27:AV27"/>
    <mergeCell ref="AW27:AX27"/>
    <mergeCell ref="AY29:BD29"/>
    <mergeCell ref="C112:D112"/>
    <mergeCell ref="E112:F112"/>
    <mergeCell ref="G112:K112"/>
    <mergeCell ref="L112:O112"/>
    <mergeCell ref="AU112:AV112"/>
    <mergeCell ref="AW112:AX112"/>
    <mergeCell ref="AY112:BD112"/>
    <mergeCell ref="C30:D30"/>
    <mergeCell ref="E30:F30"/>
    <mergeCell ref="C29:D29"/>
    <mergeCell ref="E29:F29"/>
    <mergeCell ref="G29:K29"/>
    <mergeCell ref="L29:O29"/>
    <mergeCell ref="AU29:AV29"/>
    <mergeCell ref="AW29:AX29"/>
    <mergeCell ref="AY30:BD30"/>
    <mergeCell ref="C31:D31"/>
    <mergeCell ref="E31:F31"/>
    <mergeCell ref="AY31:BD31"/>
    <mergeCell ref="C32:D32"/>
    <mergeCell ref="E32:F32"/>
    <mergeCell ref="AY32:BD32"/>
    <mergeCell ref="AY33:BD33"/>
    <mergeCell ref="C115:D116"/>
    <mergeCell ref="E115:H115"/>
    <mergeCell ref="E116:F116"/>
    <mergeCell ref="G116:H116"/>
    <mergeCell ref="C117:D117"/>
    <mergeCell ref="E117:F117"/>
    <mergeCell ref="G117:H117"/>
    <mergeCell ref="P117:Q117"/>
    <mergeCell ref="V117:Y117"/>
    <mergeCell ref="J117:K117"/>
    <mergeCell ref="J115:M115"/>
    <mergeCell ref="T115:U115"/>
    <mergeCell ref="V115:Y115"/>
    <mergeCell ref="V116:Y116"/>
    <mergeCell ref="L117:M117"/>
    <mergeCell ref="T117:U117"/>
    <mergeCell ref="J116:K116"/>
    <mergeCell ref="L116:M116"/>
    <mergeCell ref="T116:U116"/>
    <mergeCell ref="W120:X120"/>
    <mergeCell ref="C121:D121"/>
    <mergeCell ref="E121:F121"/>
    <mergeCell ref="G121:H121"/>
    <mergeCell ref="J121:K121"/>
    <mergeCell ref="L121:M121"/>
    <mergeCell ref="P121:Q121"/>
    <mergeCell ref="U121:V121"/>
    <mergeCell ref="G30:K30"/>
    <mergeCell ref="L30:O30"/>
    <mergeCell ref="C34:D34"/>
    <mergeCell ref="E34:F34"/>
    <mergeCell ref="G34:K34"/>
    <mergeCell ref="L34:O34"/>
    <mergeCell ref="J120:K120"/>
    <mergeCell ref="L120:M120"/>
    <mergeCell ref="T119:U119"/>
    <mergeCell ref="J119:K119"/>
    <mergeCell ref="L119:M119"/>
    <mergeCell ref="C120:D120"/>
    <mergeCell ref="E120:F120"/>
    <mergeCell ref="G120:H120"/>
    <mergeCell ref="P120:Q120"/>
    <mergeCell ref="U120:V120"/>
    <mergeCell ref="AU30:AV30"/>
    <mergeCell ref="AW30:AX30"/>
    <mergeCell ref="G31:K31"/>
    <mergeCell ref="L31:O31"/>
    <mergeCell ref="AU31:AV31"/>
    <mergeCell ref="AW31:AX31"/>
    <mergeCell ref="G32:K32"/>
    <mergeCell ref="L32:O32"/>
    <mergeCell ref="AU32:AV32"/>
    <mergeCell ref="AW32:AX32"/>
    <mergeCell ref="AU34:AV34"/>
    <mergeCell ref="AW34:AX34"/>
    <mergeCell ref="AY34:BD34"/>
    <mergeCell ref="C33:D33"/>
    <mergeCell ref="E33:F33"/>
    <mergeCell ref="G33:K33"/>
    <mergeCell ref="L33:O33"/>
    <mergeCell ref="AU33:AV33"/>
    <mergeCell ref="AW33:AX33"/>
    <mergeCell ref="AY35:BD35"/>
    <mergeCell ref="C36:D36"/>
    <mergeCell ref="E36:F36"/>
    <mergeCell ref="G36:K36"/>
    <mergeCell ref="L36:O36"/>
    <mergeCell ref="AU36:AV36"/>
    <mergeCell ref="AW36:AX36"/>
    <mergeCell ref="AY36:BD36"/>
    <mergeCell ref="C35:D35"/>
    <mergeCell ref="E35:F35"/>
    <mergeCell ref="G35:K35"/>
    <mergeCell ref="L35:O35"/>
    <mergeCell ref="AU35:AV35"/>
    <mergeCell ref="AW35:AX35"/>
    <mergeCell ref="AY37:BD37"/>
    <mergeCell ref="C38:D38"/>
    <mergeCell ref="E38:F38"/>
    <mergeCell ref="G38:K38"/>
    <mergeCell ref="L38:O38"/>
    <mergeCell ref="AU38:AV38"/>
    <mergeCell ref="AW38:AX38"/>
    <mergeCell ref="AY38:BD38"/>
    <mergeCell ref="C37:D37"/>
    <mergeCell ref="E37:F37"/>
    <mergeCell ref="G37:K37"/>
    <mergeCell ref="L37:O37"/>
    <mergeCell ref="AU37:AV37"/>
    <mergeCell ref="AW37:AX37"/>
    <mergeCell ref="AY39:BD39"/>
    <mergeCell ref="C40:D40"/>
    <mergeCell ref="E40:F40"/>
    <mergeCell ref="G40:K40"/>
    <mergeCell ref="L40:O40"/>
    <mergeCell ref="AU40:AV40"/>
    <mergeCell ref="AW40:AX40"/>
    <mergeCell ref="AY40:BD40"/>
    <mergeCell ref="C39:D39"/>
    <mergeCell ref="E39:F39"/>
    <mergeCell ref="G39:K39"/>
    <mergeCell ref="L39:O39"/>
    <mergeCell ref="AU39:AV39"/>
    <mergeCell ref="AW39:AX39"/>
    <mergeCell ref="AY41:BD41"/>
    <mergeCell ref="C42:D42"/>
    <mergeCell ref="E42:F42"/>
    <mergeCell ref="G42:K42"/>
    <mergeCell ref="L42:O42"/>
    <mergeCell ref="AU42:AV42"/>
    <mergeCell ref="AW42:AX42"/>
    <mergeCell ref="AY42:BD42"/>
    <mergeCell ref="C41:D41"/>
    <mergeCell ref="E41:F41"/>
    <mergeCell ref="G41:K41"/>
    <mergeCell ref="L41:O41"/>
    <mergeCell ref="AU41:AV41"/>
    <mergeCell ref="AW41:AX41"/>
    <mergeCell ref="AY43:BD43"/>
    <mergeCell ref="C44:D44"/>
    <mergeCell ref="E44:F44"/>
    <mergeCell ref="G44:K44"/>
    <mergeCell ref="L44:O44"/>
    <mergeCell ref="AU44:AV44"/>
    <mergeCell ref="AW44:AX44"/>
    <mergeCell ref="AY44:BD44"/>
    <mergeCell ref="C43:D43"/>
    <mergeCell ref="E43:F43"/>
    <mergeCell ref="G43:K43"/>
    <mergeCell ref="L43:O43"/>
    <mergeCell ref="AU43:AV43"/>
    <mergeCell ref="AW43:AX43"/>
    <mergeCell ref="AY45:BD45"/>
    <mergeCell ref="C46:D46"/>
    <mergeCell ref="E46:F46"/>
    <mergeCell ref="G46:K46"/>
    <mergeCell ref="L46:O46"/>
    <mergeCell ref="AU46:AV46"/>
    <mergeCell ref="AW46:AX46"/>
    <mergeCell ref="AY46:BD46"/>
    <mergeCell ref="C45:D45"/>
    <mergeCell ref="E45:F45"/>
    <mergeCell ref="G45:K45"/>
    <mergeCell ref="L45:O45"/>
    <mergeCell ref="AU45:AV45"/>
    <mergeCell ref="AW45:AX45"/>
    <mergeCell ref="AY47:BD47"/>
    <mergeCell ref="C48:D48"/>
    <mergeCell ref="E48:F48"/>
    <mergeCell ref="G48:K48"/>
    <mergeCell ref="L48:O48"/>
    <mergeCell ref="AU48:AV48"/>
    <mergeCell ref="AW48:AX48"/>
    <mergeCell ref="AY48:BD48"/>
    <mergeCell ref="C47:D47"/>
    <mergeCell ref="E47:F47"/>
    <mergeCell ref="G47:K47"/>
    <mergeCell ref="L47:O47"/>
    <mergeCell ref="AU47:AV47"/>
    <mergeCell ref="AW47:AX47"/>
    <mergeCell ref="AY49:BD49"/>
    <mergeCell ref="C50:D50"/>
    <mergeCell ref="E50:F50"/>
    <mergeCell ref="G50:K50"/>
    <mergeCell ref="L50:O50"/>
    <mergeCell ref="AU50:AV50"/>
    <mergeCell ref="AW50:AX50"/>
    <mergeCell ref="AY50:BD50"/>
    <mergeCell ref="C49:D49"/>
    <mergeCell ref="E49:F49"/>
    <mergeCell ref="G49:K49"/>
    <mergeCell ref="L49:O49"/>
    <mergeCell ref="AU49:AV49"/>
    <mergeCell ref="AW49:AX49"/>
    <mergeCell ref="AY51:BD51"/>
    <mergeCell ref="C52:D52"/>
    <mergeCell ref="E52:F52"/>
    <mergeCell ref="G52:K52"/>
    <mergeCell ref="L52:O52"/>
    <mergeCell ref="AU52:AV52"/>
    <mergeCell ref="AW52:AX52"/>
    <mergeCell ref="AY52:BD52"/>
    <mergeCell ref="C51:D51"/>
    <mergeCell ref="E51:F51"/>
    <mergeCell ref="G51:K51"/>
    <mergeCell ref="L51:O51"/>
    <mergeCell ref="AU51:AV51"/>
    <mergeCell ref="AW51:AX51"/>
    <mergeCell ref="AY53:BD53"/>
    <mergeCell ref="C54:D54"/>
    <mergeCell ref="E54:F54"/>
    <mergeCell ref="G54:K54"/>
    <mergeCell ref="L54:O54"/>
    <mergeCell ref="AU54:AV54"/>
    <mergeCell ref="AW54:AX54"/>
    <mergeCell ref="AY54:BD54"/>
    <mergeCell ref="C53:D53"/>
    <mergeCell ref="E53:F53"/>
    <mergeCell ref="G53:K53"/>
    <mergeCell ref="L53:O53"/>
    <mergeCell ref="AU53:AV53"/>
    <mergeCell ref="AW53:AX53"/>
    <mergeCell ref="AY55:BD55"/>
    <mergeCell ref="C56:D56"/>
    <mergeCell ref="E56:F56"/>
    <mergeCell ref="G56:K56"/>
    <mergeCell ref="L56:O56"/>
    <mergeCell ref="AU56:AV56"/>
    <mergeCell ref="AW56:AX56"/>
    <mergeCell ref="AY56:BD56"/>
    <mergeCell ref="C55:D55"/>
    <mergeCell ref="E55:F55"/>
    <mergeCell ref="G55:K55"/>
    <mergeCell ref="L55:O55"/>
    <mergeCell ref="AU55:AV55"/>
    <mergeCell ref="AW55:AX55"/>
    <mergeCell ref="AY57:BD57"/>
    <mergeCell ref="C58:D58"/>
    <mergeCell ref="E58:F58"/>
    <mergeCell ref="G58:K58"/>
    <mergeCell ref="L58:O58"/>
    <mergeCell ref="AU58:AV58"/>
    <mergeCell ref="AW58:AX58"/>
    <mergeCell ref="AY58:BD58"/>
    <mergeCell ref="C57:D57"/>
    <mergeCell ref="E57:F57"/>
    <mergeCell ref="G57:K57"/>
    <mergeCell ref="L57:O57"/>
    <mergeCell ref="AU57:AV57"/>
    <mergeCell ref="AW57:AX57"/>
    <mergeCell ref="AY59:BD59"/>
    <mergeCell ref="C60:D60"/>
    <mergeCell ref="E60:F60"/>
    <mergeCell ref="G60:K60"/>
    <mergeCell ref="L60:O60"/>
    <mergeCell ref="AU60:AV60"/>
    <mergeCell ref="AW60:AX60"/>
    <mergeCell ref="AY60:BD60"/>
    <mergeCell ref="C59:D59"/>
    <mergeCell ref="E59:F59"/>
    <mergeCell ref="G59:K59"/>
    <mergeCell ref="L59:O59"/>
    <mergeCell ref="AU59:AV59"/>
    <mergeCell ref="AW59:AX59"/>
    <mergeCell ref="AY61:BD61"/>
    <mergeCell ref="C62:D62"/>
    <mergeCell ref="E62:F62"/>
    <mergeCell ref="G62:K62"/>
    <mergeCell ref="L62:O62"/>
    <mergeCell ref="AU62:AV62"/>
    <mergeCell ref="AW62:AX62"/>
    <mergeCell ref="AY62:BD62"/>
    <mergeCell ref="C61:D61"/>
    <mergeCell ref="E61:F61"/>
    <mergeCell ref="G61:K61"/>
    <mergeCell ref="L61:O61"/>
    <mergeCell ref="AU61:AV61"/>
    <mergeCell ref="AW61:AX61"/>
    <mergeCell ref="AY63:BD63"/>
    <mergeCell ref="C64:D64"/>
    <mergeCell ref="E64:F64"/>
    <mergeCell ref="G64:K64"/>
    <mergeCell ref="L64:O64"/>
    <mergeCell ref="AU64:AV64"/>
    <mergeCell ref="AW64:AX64"/>
    <mergeCell ref="AY64:BD64"/>
    <mergeCell ref="C63:D63"/>
    <mergeCell ref="E63:F63"/>
    <mergeCell ref="G63:K63"/>
    <mergeCell ref="L63:O63"/>
    <mergeCell ref="AU63:AV63"/>
    <mergeCell ref="AW63:AX63"/>
    <mergeCell ref="AY65:BD65"/>
    <mergeCell ref="C66:D66"/>
    <mergeCell ref="E66:F66"/>
    <mergeCell ref="G66:K66"/>
    <mergeCell ref="L66:O66"/>
    <mergeCell ref="AU66:AV66"/>
    <mergeCell ref="AW66:AX66"/>
    <mergeCell ref="AY66:BD66"/>
    <mergeCell ref="C65:D65"/>
    <mergeCell ref="E65:F65"/>
    <mergeCell ref="G65:K65"/>
    <mergeCell ref="L65:O65"/>
    <mergeCell ref="AU65:AV65"/>
    <mergeCell ref="AW65:AX65"/>
    <mergeCell ref="AY67:BD67"/>
    <mergeCell ref="C68:D68"/>
    <mergeCell ref="E68:F68"/>
    <mergeCell ref="G68:K68"/>
    <mergeCell ref="L68:O68"/>
    <mergeCell ref="AU68:AV68"/>
    <mergeCell ref="AW68:AX68"/>
    <mergeCell ref="AY68:BD68"/>
    <mergeCell ref="C67:D67"/>
    <mergeCell ref="E67:F67"/>
    <mergeCell ref="G67:K67"/>
    <mergeCell ref="L67:O67"/>
    <mergeCell ref="AU67:AV67"/>
    <mergeCell ref="AW67:AX67"/>
    <mergeCell ref="AY69:BD69"/>
    <mergeCell ref="C70:D70"/>
    <mergeCell ref="E70:F70"/>
    <mergeCell ref="G70:K70"/>
    <mergeCell ref="L70:O70"/>
    <mergeCell ref="AU70:AV70"/>
    <mergeCell ref="AW70:AX70"/>
    <mergeCell ref="AY70:BD70"/>
    <mergeCell ref="C69:D69"/>
    <mergeCell ref="E69:F69"/>
    <mergeCell ref="G69:K69"/>
    <mergeCell ref="L69:O69"/>
    <mergeCell ref="AU69:AV69"/>
    <mergeCell ref="AW69:AX69"/>
    <mergeCell ref="AY71:BD71"/>
    <mergeCell ref="C72:D72"/>
    <mergeCell ref="E72:F72"/>
    <mergeCell ref="G72:K72"/>
    <mergeCell ref="L72:O72"/>
    <mergeCell ref="AU72:AV72"/>
    <mergeCell ref="AW72:AX72"/>
    <mergeCell ref="AY72:BD72"/>
    <mergeCell ref="C71:D71"/>
    <mergeCell ref="E71:F71"/>
    <mergeCell ref="G71:K71"/>
    <mergeCell ref="L71:O71"/>
    <mergeCell ref="AU71:AV71"/>
    <mergeCell ref="AW71:AX71"/>
    <mergeCell ref="AY73:BD73"/>
    <mergeCell ref="C74:D74"/>
    <mergeCell ref="E74:F74"/>
    <mergeCell ref="G74:K74"/>
    <mergeCell ref="L74:O74"/>
    <mergeCell ref="AU74:AV74"/>
    <mergeCell ref="AW74:AX74"/>
    <mergeCell ref="AY74:BD74"/>
    <mergeCell ref="C73:D73"/>
    <mergeCell ref="E73:F73"/>
    <mergeCell ref="G73:K73"/>
    <mergeCell ref="L73:O73"/>
    <mergeCell ref="AU73:AV73"/>
    <mergeCell ref="AW73:AX73"/>
    <mergeCell ref="AY75:BD75"/>
    <mergeCell ref="C76:D76"/>
    <mergeCell ref="E76:F76"/>
    <mergeCell ref="G76:K76"/>
    <mergeCell ref="L76:O76"/>
    <mergeCell ref="AU76:AV76"/>
    <mergeCell ref="AW76:AX76"/>
    <mergeCell ref="AY76:BD76"/>
    <mergeCell ref="C75:D75"/>
    <mergeCell ref="E75:F75"/>
    <mergeCell ref="G75:K75"/>
    <mergeCell ref="L75:O75"/>
    <mergeCell ref="AU75:AV75"/>
    <mergeCell ref="AW75:AX75"/>
    <mergeCell ref="AY77:BD77"/>
    <mergeCell ref="C78:D78"/>
    <mergeCell ref="E78:F78"/>
    <mergeCell ref="G78:K78"/>
    <mergeCell ref="L78:O78"/>
    <mergeCell ref="AU78:AV78"/>
    <mergeCell ref="AW78:AX78"/>
    <mergeCell ref="AY78:BD78"/>
    <mergeCell ref="C77:D77"/>
    <mergeCell ref="E77:F77"/>
    <mergeCell ref="G77:K77"/>
    <mergeCell ref="L77:O77"/>
    <mergeCell ref="AU77:AV77"/>
    <mergeCell ref="AW77:AX77"/>
    <mergeCell ref="AY79:BD79"/>
    <mergeCell ref="C80:D80"/>
    <mergeCell ref="E80:F80"/>
    <mergeCell ref="G80:K80"/>
    <mergeCell ref="L80:O80"/>
    <mergeCell ref="AU80:AV80"/>
    <mergeCell ref="AW80:AX80"/>
    <mergeCell ref="AY80:BD80"/>
    <mergeCell ref="C79:D79"/>
    <mergeCell ref="E79:F79"/>
    <mergeCell ref="G79:K79"/>
    <mergeCell ref="L79:O79"/>
    <mergeCell ref="AU79:AV79"/>
    <mergeCell ref="AW79:AX79"/>
    <mergeCell ref="AY81:BD81"/>
    <mergeCell ref="C82:D82"/>
    <mergeCell ref="E82:F82"/>
    <mergeCell ref="G82:K82"/>
    <mergeCell ref="L82:O82"/>
    <mergeCell ref="AU82:AV82"/>
    <mergeCell ref="AW82:AX82"/>
    <mergeCell ref="AY82:BD82"/>
    <mergeCell ref="C81:D81"/>
    <mergeCell ref="E81:F81"/>
    <mergeCell ref="G81:K81"/>
    <mergeCell ref="L81:O81"/>
    <mergeCell ref="AU81:AV81"/>
    <mergeCell ref="AW81:AX81"/>
    <mergeCell ref="AY83:BD83"/>
    <mergeCell ref="C84:D84"/>
    <mergeCell ref="E84:F84"/>
    <mergeCell ref="G84:K84"/>
    <mergeCell ref="L84:O84"/>
    <mergeCell ref="AU84:AV84"/>
    <mergeCell ref="AW84:AX84"/>
    <mergeCell ref="AY84:BD84"/>
    <mergeCell ref="C83:D83"/>
    <mergeCell ref="E83:F83"/>
    <mergeCell ref="G83:K83"/>
    <mergeCell ref="L83:O83"/>
    <mergeCell ref="AU83:AV83"/>
    <mergeCell ref="AW83:AX83"/>
    <mergeCell ref="AY85:BD85"/>
    <mergeCell ref="C86:D86"/>
    <mergeCell ref="E86:F86"/>
    <mergeCell ref="G86:K86"/>
    <mergeCell ref="L86:O86"/>
    <mergeCell ref="AU86:AV86"/>
    <mergeCell ref="AW86:AX86"/>
    <mergeCell ref="AY86:BD86"/>
    <mergeCell ref="C85:D85"/>
    <mergeCell ref="E85:F85"/>
    <mergeCell ref="G85:K85"/>
    <mergeCell ref="L85:O85"/>
    <mergeCell ref="AU85:AV85"/>
    <mergeCell ref="AW85:AX85"/>
    <mergeCell ref="AY87:BD87"/>
    <mergeCell ref="C88:D88"/>
    <mergeCell ref="E88:F88"/>
    <mergeCell ref="G88:K88"/>
    <mergeCell ref="L88:O88"/>
    <mergeCell ref="AU88:AV88"/>
    <mergeCell ref="AW88:AX88"/>
    <mergeCell ref="AY88:BD88"/>
    <mergeCell ref="C87:D87"/>
    <mergeCell ref="E87:F87"/>
    <mergeCell ref="G87:K87"/>
    <mergeCell ref="L87:O87"/>
    <mergeCell ref="AU87:AV87"/>
    <mergeCell ref="AW87:AX87"/>
    <mergeCell ref="AY89:BD89"/>
    <mergeCell ref="C90:D90"/>
    <mergeCell ref="E90:F90"/>
    <mergeCell ref="G90:K90"/>
    <mergeCell ref="L90:O90"/>
    <mergeCell ref="AU90:AV90"/>
    <mergeCell ref="AW90:AX90"/>
    <mergeCell ref="AY90:BD90"/>
    <mergeCell ref="C89:D89"/>
    <mergeCell ref="E89:F89"/>
    <mergeCell ref="G89:K89"/>
    <mergeCell ref="L89:O89"/>
    <mergeCell ref="AU89:AV89"/>
    <mergeCell ref="AW89:AX89"/>
    <mergeCell ref="AY91:BD91"/>
    <mergeCell ref="C92:D92"/>
    <mergeCell ref="E92:F92"/>
    <mergeCell ref="G92:K92"/>
    <mergeCell ref="L92:O92"/>
    <mergeCell ref="AU92:AV92"/>
    <mergeCell ref="AW92:AX92"/>
    <mergeCell ref="AY92:BD92"/>
    <mergeCell ref="C91:D91"/>
    <mergeCell ref="E91:F91"/>
    <mergeCell ref="G91:K91"/>
    <mergeCell ref="L91:O91"/>
    <mergeCell ref="AU91:AV91"/>
    <mergeCell ref="AW91:AX91"/>
    <mergeCell ref="AY93:BD93"/>
    <mergeCell ref="C94:D94"/>
    <mergeCell ref="E94:F94"/>
    <mergeCell ref="G94:K94"/>
    <mergeCell ref="L94:O94"/>
    <mergeCell ref="AU94:AV94"/>
    <mergeCell ref="AW94:AX94"/>
    <mergeCell ref="AY94:BD94"/>
    <mergeCell ref="C93:D93"/>
    <mergeCell ref="E93:F93"/>
    <mergeCell ref="G93:K93"/>
    <mergeCell ref="L93:O93"/>
    <mergeCell ref="AU93:AV93"/>
    <mergeCell ref="AW93:AX93"/>
    <mergeCell ref="AY95:BD95"/>
    <mergeCell ref="C96:D96"/>
    <mergeCell ref="E96:F96"/>
    <mergeCell ref="G96:K96"/>
    <mergeCell ref="L96:O96"/>
    <mergeCell ref="AU96:AV96"/>
    <mergeCell ref="AW96:AX96"/>
    <mergeCell ref="AY96:BD96"/>
    <mergeCell ref="C95:D95"/>
    <mergeCell ref="E95:F95"/>
    <mergeCell ref="G95:K95"/>
    <mergeCell ref="L95:O95"/>
    <mergeCell ref="AU95:AV95"/>
    <mergeCell ref="AW95:AX95"/>
    <mergeCell ref="AY97:BD97"/>
    <mergeCell ref="C98:D98"/>
    <mergeCell ref="E98:F98"/>
    <mergeCell ref="G98:K98"/>
    <mergeCell ref="L98:O98"/>
    <mergeCell ref="AU98:AV98"/>
    <mergeCell ref="AW98:AX98"/>
    <mergeCell ref="AY98:BD98"/>
    <mergeCell ref="C97:D97"/>
    <mergeCell ref="E97:F97"/>
    <mergeCell ref="G97:K97"/>
    <mergeCell ref="L97:O97"/>
    <mergeCell ref="AU97:AV97"/>
    <mergeCell ref="AW97:AX97"/>
    <mergeCell ref="AY99:BD99"/>
    <mergeCell ref="C100:D100"/>
    <mergeCell ref="E100:F100"/>
    <mergeCell ref="G100:K100"/>
    <mergeCell ref="L100:O100"/>
    <mergeCell ref="AU100:AV100"/>
    <mergeCell ref="AW100:AX100"/>
    <mergeCell ref="AY100:BD100"/>
    <mergeCell ref="C99:D99"/>
    <mergeCell ref="E99:F99"/>
    <mergeCell ref="G99:K99"/>
    <mergeCell ref="L99:O99"/>
    <mergeCell ref="AU99:AV99"/>
    <mergeCell ref="AW99:AX99"/>
    <mergeCell ref="AY101:BD101"/>
    <mergeCell ref="C102:D102"/>
    <mergeCell ref="E102:F102"/>
    <mergeCell ref="G102:K102"/>
    <mergeCell ref="L102:O102"/>
    <mergeCell ref="AU102:AV102"/>
    <mergeCell ref="AW102:AX102"/>
    <mergeCell ref="AY102:BD102"/>
    <mergeCell ref="C101:D101"/>
    <mergeCell ref="E101:F101"/>
    <mergeCell ref="G101:K101"/>
    <mergeCell ref="L101:O101"/>
    <mergeCell ref="AU101:AV101"/>
    <mergeCell ref="AW101:AX101"/>
    <mergeCell ref="AY103:BD103"/>
    <mergeCell ref="C104:D104"/>
    <mergeCell ref="E104:F104"/>
    <mergeCell ref="G104:K104"/>
    <mergeCell ref="L104:O104"/>
    <mergeCell ref="AU104:AV104"/>
    <mergeCell ref="AW104:AX104"/>
    <mergeCell ref="AY104:BD104"/>
    <mergeCell ref="C103:D103"/>
    <mergeCell ref="E103:F103"/>
    <mergeCell ref="G103:K103"/>
    <mergeCell ref="L103:O103"/>
    <mergeCell ref="AU103:AV103"/>
    <mergeCell ref="AW103:AX103"/>
    <mergeCell ref="AY105:BD105"/>
    <mergeCell ref="C106:D106"/>
    <mergeCell ref="E106:F106"/>
    <mergeCell ref="G106:K106"/>
    <mergeCell ref="L106:O106"/>
    <mergeCell ref="AU106:AV106"/>
    <mergeCell ref="AW106:AX106"/>
    <mergeCell ref="AY106:BD106"/>
    <mergeCell ref="C105:D105"/>
    <mergeCell ref="E105:F105"/>
    <mergeCell ref="G105:K105"/>
    <mergeCell ref="L105:O105"/>
    <mergeCell ref="AU105:AV105"/>
    <mergeCell ref="AW105:AX105"/>
    <mergeCell ref="AY107:BD107"/>
    <mergeCell ref="C108:D108"/>
    <mergeCell ref="E108:F108"/>
    <mergeCell ref="G108:K108"/>
    <mergeCell ref="L108:O108"/>
    <mergeCell ref="AU108:AV108"/>
    <mergeCell ref="AW108:AX108"/>
    <mergeCell ref="AY108:BD108"/>
    <mergeCell ref="C107:D107"/>
    <mergeCell ref="E107:F107"/>
    <mergeCell ref="G107:K107"/>
    <mergeCell ref="L107:O107"/>
    <mergeCell ref="AU107:AV107"/>
    <mergeCell ref="AW107:AX107"/>
    <mergeCell ref="AY111:BD111"/>
    <mergeCell ref="C111:D111"/>
    <mergeCell ref="E111:F111"/>
    <mergeCell ref="G111:K111"/>
    <mergeCell ref="L111:O111"/>
    <mergeCell ref="AU111:AV111"/>
    <mergeCell ref="AW111:AX111"/>
    <mergeCell ref="AY109:BD109"/>
    <mergeCell ref="C110:D110"/>
    <mergeCell ref="E110:F110"/>
    <mergeCell ref="G110:K110"/>
    <mergeCell ref="L110:O110"/>
    <mergeCell ref="AU110:AV110"/>
    <mergeCell ref="AW110:AX110"/>
    <mergeCell ref="AY110:BD110"/>
    <mergeCell ref="C109:D109"/>
    <mergeCell ref="E109:F109"/>
    <mergeCell ref="G109:K109"/>
    <mergeCell ref="L109:O109"/>
    <mergeCell ref="AU109:AV109"/>
    <mergeCell ref="AW109:AX109"/>
  </mergeCells>
  <phoneticPr fontId="1"/>
  <conditionalFormatting sqref="P13:AX112">
    <cfRule type="expression" dxfId="2" priority="9">
      <formula>INDIRECT(ADDRESS(ROW(),COLUMN()))=TRUNC(INDIRECT(ADDRESS(ROW(),COLUMN())))</formula>
    </cfRule>
  </conditionalFormatting>
  <conditionalFormatting sqref="E117:Q121">
    <cfRule type="expression" dxfId="1" priority="2">
      <formula>INDIRECT(ADDRESS(ROW(),COLUMN()))=TRUNC(INDIRECT(ADDRESS(ROW(),COLUMN())))</formula>
    </cfRule>
  </conditionalFormatting>
  <conditionalFormatting sqref="C126:F126">
    <cfRule type="expression" dxfId="0" priority="1">
      <formula>INDIRECT(ADDRESS(ROW(),COLUMN()))=TRUNC(INDIRECT(ADDRESS(ROW(),COLUMN())))</formula>
    </cfRule>
  </conditionalFormatting>
  <dataValidations count="7">
    <dataValidation type="list" allowBlank="1" showInputMessage="1" showErrorMessage="1" sqref="AZ3" xr:uid="{00000000-0002-0000-0200-000000000000}">
      <formula1>"４週,暦月"</formula1>
    </dataValidation>
    <dataValidation type="list" allowBlank="1" showInputMessage="1" showErrorMessage="1" sqref="J123:K123" xr:uid="{00000000-0002-0000-0200-000001000000}">
      <formula1>"週,暦月"</formula1>
    </dataValidation>
    <dataValidation type="decimal" allowBlank="1" showInputMessage="1" showErrorMessage="1" error="入力可能範囲　32～40" sqref="AV5" xr:uid="{00000000-0002-0000-0200-000002000000}">
      <formula1>32</formula1>
      <formula2>40</formula2>
    </dataValidation>
    <dataValidation type="list" allowBlank="1" showInputMessage="1" sqref="C13:D112" xr:uid="{00000000-0002-0000-0200-000003000000}">
      <formula1>職種</formula1>
    </dataValidation>
    <dataValidation type="list" errorStyle="warning" allowBlank="1" showInputMessage="1" error="リストにない場合のみ、入力してください。" sqref="G13:K112" xr:uid="{00000000-0002-0000-0200-000004000000}">
      <formula1>INDIRECT(C13)</formula1>
    </dataValidation>
    <dataValidation type="list" allowBlank="1" showInputMessage="1" showErrorMessage="1" sqref="AZ4:BC4" xr:uid="{00000000-0002-0000-0200-000005000000}">
      <formula1>"予定,実績,予定・実績"</formula1>
    </dataValidation>
    <dataValidation type="list" allowBlank="1" showInputMessage="1" sqref="E13:F112" xr:uid="{00000000-0002-0000-0200-000006000000}">
      <formula1>"A, B, C, D"</formula1>
    </dataValidation>
  </dataValidations>
  <printOptions horizontalCentered="1"/>
  <pageMargins left="0.23622047244094491" right="0.23622047244094491" top="0.43307086614173229" bottom="0.27559055118110237" header="0.31496062992125984" footer="0.31496062992125984"/>
  <headerFooter>
    <oddFooter>&amp;R&amp;16&amp;P/&amp;N</oddFooter>
  </headerFooter>
  <colBreaks count="1" manualBreakCount="1">
    <brk id="58" max="1048575" man="1"/>
  </colBreaks>
  <extLst>
    <ext xmlns:x14="http://schemas.microsoft.com/office/spreadsheetml/2009/9/main" uri="{CCE6A557-97BC-4b89-ADB6-D9C93CAAB3DF}">
      <x14:dataValidations xmlns:xm="http://schemas.microsoft.com/office/excel/2006/main" count="1">
        <x14:dataValidation type="list" allowBlank="1" showInputMessage="1" xr:uid="{00000000-0002-0000-0200-000007000000}">
          <x14:formula1>
            <xm:f>プルダウン・リスト!$C$4:$C$8</xm:f>
          </x14:formula1>
          <xm:sqref>AM1:BA1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13</vt:i4>
      </vt:variant>
    </vt:vector>
  </HeadingPairs>
  <TitlesOfParts>
    <vt:vector size="18" baseType="lpstr">
      <vt:lpstr>【記載例】訪問看護</vt:lpstr>
      <vt:lpstr>訪問看護（１枚版）</vt:lpstr>
      <vt:lpstr>記入方法</vt:lpstr>
      <vt:lpstr>プルダウン・リスト</vt:lpstr>
      <vt:lpstr>訪問看護（100名）</vt:lpstr>
      <vt:lpstr>【記載例】訪問看護!Print_Area</vt:lpstr>
      <vt:lpstr>記入方法!Print_Area</vt:lpstr>
      <vt:lpstr>'訪問看護（100名）'!Print_Area</vt:lpstr>
      <vt:lpstr>'訪問看護（１枚版）'!Print_Area</vt:lpstr>
      <vt:lpstr>【記載例】訪問看護!Print_Titles</vt:lpstr>
      <vt:lpstr>'訪問看護（100名）'!Print_Titles</vt:lpstr>
      <vt:lpstr>'訪問看護（１枚版）'!Print_Titles</vt:lpstr>
      <vt:lpstr>看護職員</vt:lpstr>
      <vt:lpstr>管理者</vt:lpstr>
      <vt:lpstr>言語聴覚士</vt:lpstr>
      <vt:lpstr>作業療法士</vt:lpstr>
      <vt:lpstr>職種</vt:lpstr>
      <vt:lpstr>理学療法士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2024-02-27T01:09:48Z</dcterms:modified>
</cp:coreProperties>
</file>